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Galler Alwin"/>
  <workbookPr/>
  <bookViews>
    <workbookView activeTab="0" xWindow="240" yWindow="60" windowWidth="15480" windowHeight="11640" tabRatio="500"/>
  </bookViews>
  <sheets>
    <sheet name="Ergebniseingabe" sheetId="1" r:id="rId4"/>
    <sheet name="Druckversion" sheetId="2" r:id="rId5"/>
    <sheet name=" " sheetId="3" state="hidden" r:id="rId6"/>
  </sheets>
  <definedNames>
    <definedName name="_xlnm.Print_Area" localSheetId="0">Ergebniseingabe!$A$1:$BF$45</definedName>
    <definedName name="_xlnm.Print_Area" localSheetId="1">Druckversion!$AU$3:$BB$3</definedName>
  </definedNames>
  <calcPr/>
  <extLst>
    <ext uri="smNativeData">
      <pm:revision xmlns:pm="smNativeData" day="1737391396" val="1068" rev="124" rev64="64" revOS="4" revMin="124" revMax="0"/>
      <pm:docPrefs xmlns:pm="smNativeData" id="1737391396" fixedDigits="0" showNotice="1" showFrameBounds="1" autoChart="1" recalcOnPrint="1" recalcOnCopy="1" finalRounding="1" compatTextArt="1" tab="567" useDefinedPrintRange="1" printArea="currentSheet"/>
      <pm:compatibility xmlns:pm="smNativeData" id="1737391396" overlapCells="1"/>
      <pm:defCurrency xmlns:pm="smNativeData" id="1737391396"/>
    </ext>
  </extLst>
</workbook>
</file>

<file path=xl/sharedStrings.xml><?xml version="1.0" encoding="utf-8"?>
<sst xmlns="http://schemas.openxmlformats.org/spreadsheetml/2006/main" count="81" uniqueCount="40">
  <si>
    <t>SV Bonbruck</t>
  </si>
  <si>
    <t>9. F2-Jugend Hallenturnier 2025</t>
  </si>
  <si>
    <t>Vereinslogo</t>
  </si>
  <si>
    <t xml:space="preserve">U 9 Fußballturnier </t>
  </si>
  <si>
    <t>beste Torschützen</t>
  </si>
  <si>
    <t>5 Tore Kilian Wimmer; 7 Tore Leon Eisner</t>
  </si>
  <si>
    <t>Uhrzeit:</t>
  </si>
  <si>
    <t>Uhr</t>
  </si>
  <si>
    <t>Spielzeit:</t>
  </si>
  <si>
    <t>1x</t>
  </si>
  <si>
    <t>x</t>
  </si>
  <si>
    <t>Wechselzeit:</t>
  </si>
  <si>
    <t>Teilnehmende Mannschaften</t>
  </si>
  <si>
    <t>Mannschaften</t>
  </si>
  <si>
    <t>TSV Velden</t>
  </si>
  <si>
    <t>TSV Vilsbiburg</t>
  </si>
  <si>
    <t>FC Bonbruck/Bo./Egglkofen</t>
  </si>
  <si>
    <t>SV Oberbergkirchen</t>
  </si>
  <si>
    <t>TSV Vilslern</t>
  </si>
  <si>
    <t>Spielplan</t>
  </si>
  <si>
    <t>Nr.</t>
  </si>
  <si>
    <t>Uhrzeit</t>
  </si>
  <si>
    <t>Spielpaarung</t>
  </si>
  <si>
    <t>Ergebnis</t>
  </si>
  <si>
    <t>-</t>
  </si>
  <si>
    <t>Abschlusstabelle</t>
  </si>
  <si>
    <t>Sp.</t>
  </si>
  <si>
    <t>g</t>
  </si>
  <si>
    <t>u</t>
  </si>
  <si>
    <t>v</t>
  </si>
  <si>
    <t>Tore</t>
  </si>
  <si>
    <t>Diff.</t>
  </si>
  <si>
    <t>Pkt.</t>
  </si>
  <si>
    <t>+</t>
  </si>
  <si>
    <t>Punkte</t>
  </si>
  <si>
    <t>diff.</t>
  </si>
  <si>
    <t>Spiele</t>
  </si>
  <si>
    <t>S</t>
  </si>
  <si>
    <t>U</t>
  </si>
  <si>
    <t>N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</si>
</sst>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h:mm;@"/>
    <numFmt numFmtId="165" formatCode="0\ &quot;:&quot;"/>
    <numFmt numFmtId="166" formatCode="0&quot;.&quot;"/>
    <numFmt numFmtId="167" formatCode=";;;"/>
    <numFmt numFmtId="168" formatCode="0\ &quot;min&quot;"/>
    <numFmt numFmtId="169" formatCode="&quot;Am &quot;DDDD&quot;, &quot;DD/\ MMMM\ YYYY"/>
    <numFmt numFmtId="170" formatCode="[=0]&quot;&quot;;General\ &quot;min&quot;"/>
    <numFmt numFmtId="1" formatCode="0"/>
    <numFmt numFmtId="20" formatCode="hh:mm"/>
  </numFmts>
  <fonts count="29">
    <font>
      <name val="Arial"/>
      <family val="2"/>
      <color rgb="FF000000"/>
      <sz val="10"/>
      <extLst>
        <ext uri="smNativeData">
          <pm:charSpec xmlns:pm="smNativeData" id="173739139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37391396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color rgb="FFFF0000"/>
      <sz val="10"/>
      <extLst>
        <ext uri="smNativeData">
          <pm:charSpec xmlns:pm="smNativeData" id="1737391396" fgClr="FF000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omic Sans MS"/>
      <family val="4"/>
      <color rgb="FF000000"/>
      <sz val="22"/>
      <extLst>
        <ext uri="smNativeData">
          <pm:charSpec xmlns:pm="smNativeData" id="1737391396" ulstyle="none" kern="1">
            <pm:latin face="Comic Sans MS" sz="440" lang="default"/>
            <pm:cs face="Times New Roman" sz="440" lang="default"/>
            <pm:ea face="SimSun" sz="440" lang="default"/>
          </pm:charSpec>
        </ext>
      </extLst>
    </font>
    <font>
      <name val="Comic Sans MS"/>
      <family val="4"/>
      <color rgb="FFFF0000"/>
      <sz val="22"/>
      <extLst>
        <ext uri="smNativeData">
          <pm:charSpec xmlns:pm="smNativeData" id="1737391396" fgClr="FF0000" ulstyle="none" kern="1">
            <pm:latin face="Comic Sans MS" sz="440" lang="default"/>
            <pm:cs face="Times New Roman" sz="440" lang="default"/>
            <pm:ea face="SimSun" sz="440" lang="default"/>
          </pm:charSpec>
        </ext>
      </extLst>
    </font>
    <font>
      <name val="Comic Sans MS"/>
      <family val="4"/>
      <color rgb="FF000000"/>
      <sz val="18"/>
      <extLst>
        <ext uri="smNativeData">
          <pm:charSpec xmlns:pm="smNativeData" id="1737391396" ulstyle="none" kern="1">
            <pm:latin face="Comic Sans MS" sz="360" lang="default"/>
            <pm:cs face="Times New Roman" sz="360" lang="default"/>
            <pm:ea face="SimSun" sz="360" lang="default"/>
          </pm:charSpec>
        </ext>
      </extLst>
    </font>
    <font>
      <name val="Comic Sans MS"/>
      <family val="4"/>
      <color rgb="FFC0C0C0"/>
      <sz val="12"/>
      <extLst>
        <ext uri="smNativeData">
          <pm:charSpec xmlns:pm="smNativeData" id="1737391396" fgClr="C0C0C0" ulstyle="none" kern="1">
            <pm:latin face="Comic Sans MS" sz="240" lang="default"/>
            <pm:cs face="Times New Roman" sz="240" lang="default"/>
            <pm:ea face="SimSun" sz="240" lang="default"/>
          </pm:charSpec>
        </ext>
      </extLst>
    </font>
    <font>
      <name val="Comic Sans MS"/>
      <family val="4"/>
      <color rgb="FFFF0000"/>
      <sz val="18"/>
      <extLst>
        <ext uri="smNativeData">
          <pm:charSpec xmlns:pm="smNativeData" id="1737391396" fgClr="FF0000" ulstyle="none" kern="1">
            <pm:latin face="Comic Sans MS" sz="360" lang="default"/>
            <pm:cs face="Times New Roman" sz="360" lang="default"/>
            <pm:ea face="SimSun" sz="360" lang="default"/>
          </pm:charSpec>
        </ext>
      </extLst>
    </font>
    <font>
      <name val="Arial"/>
      <family val="2"/>
      <color rgb="FF000000"/>
      <sz val="12"/>
      <extLst>
        <ext uri="smNativeData">
          <pm:charSpec xmlns:pm="smNativeData" id="1737391396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color rgb="FFFF0000"/>
      <sz val="12"/>
      <extLst>
        <ext uri="smNativeData">
          <pm:charSpec xmlns:pm="smNativeData" id="1737391396" fgClr="FF0000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b/>
      <color rgb="FF000000"/>
      <sz val="11"/>
      <extLst>
        <ext uri="smNativeData">
          <pm:charSpec xmlns:pm="smNativeData" id="1737391396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FF0000"/>
      <sz val="11"/>
      <extLst>
        <ext uri="smNativeData">
          <pm:charSpec xmlns:pm="smNativeData" id="1737391396" fgClr="FF0000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37391396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FF0000"/>
      <sz val="11"/>
      <extLst>
        <ext uri="smNativeData">
          <pm:charSpec xmlns:pm="smNativeData" id="1737391396" fgClr="FF0000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000000"/>
      <sz val="11"/>
      <u val="single"/>
      <extLst>
        <ext uri="smNativeData">
          <pm:charSpec xmlns:pm="smNativeData" id="1737391396" ulstyle="singl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37391396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FFFFFF"/>
      <sz val="9"/>
      <extLst>
        <ext uri="smNativeData">
          <pm:charSpec xmlns:pm="smNativeData" id="1737391396" fgClr="FFFFFF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Comic Sans MS"/>
      <family val="4"/>
      <color rgb="FFFFFFFF"/>
      <sz val="18"/>
      <extLst>
        <ext uri="smNativeData">
          <pm:charSpec xmlns:pm="smNativeData" id="1737391396" fgClr="FFFFFF" ulstyle="none" kern="1">
            <pm:latin face="Comic Sans MS" sz="360" lang="default"/>
            <pm:cs face="Times New Roman" sz="360" lang="default"/>
            <pm:ea face="SimSun" sz="360" lang="default"/>
          </pm:charSpec>
        </ext>
      </extLst>
    </font>
    <font>
      <name val="Arial"/>
      <family val="2"/>
      <color rgb="FFFFFFFF"/>
      <sz val="12"/>
      <extLst>
        <ext uri="smNativeData">
          <pm:charSpec xmlns:pm="smNativeData" id="1737391396" fgClr="FFFFFF" ulstyle="none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Arial"/>
      <family val="2"/>
      <b/>
      <color rgb="FFFFFFFF"/>
      <sz val="11"/>
      <extLst>
        <ext uri="smNativeData">
          <pm:charSpec xmlns:pm="smNativeData" id="1737391396" fgClr="FFFFFF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color rgb="FFFFFFFF"/>
      <sz val="11"/>
      <extLst>
        <ext uri="smNativeData">
          <pm:charSpec xmlns:pm="smNativeData" id="1737391396" fgClr="FFFFFF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000000"/>
      <sz val="12"/>
      <extLst>
        <ext uri="smNativeData">
          <pm:charSpec xmlns:pm="smNativeData" id="1737391396" ulstyle="none" kern="1">
            <pm:latin face="Arial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37391396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0000"/>
      <sz val="9"/>
      <extLst>
        <ext uri="smNativeData">
          <pm:charSpec xmlns:pm="smNativeData" id="1737391396" ulstyle="none" kern="1">
            <pm:latin face="Arial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Arial"/>
      <family val="2"/>
      <color rgb="FFFF0000"/>
      <sz val="8"/>
      <extLst>
        <ext uri="smNativeData">
          <pm:charSpec xmlns:pm="smNativeData" id="1737391396" fgClr="FF0000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color rgb="FFFF0000"/>
      <sz val="9"/>
      <extLst>
        <ext uri="smNativeData">
          <pm:charSpec xmlns:pm="smNativeData" id="1737391396" fgClr="FF0000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family val="2"/>
      <color rgb="FFFFFFFF"/>
      <sz val="8"/>
      <extLst>
        <ext uri="smNativeData">
          <pm:charSpec xmlns:pm="smNativeData" id="1737391396" fgClr="FFFFFF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737391396" ulstyle="none" kern="1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Arial"/>
      <family val="2"/>
      <color rgb="FF000000"/>
      <sz val="11"/>
      <u val="single"/>
      <extLst>
        <ext uri="smNativeData">
          <pm:charSpec xmlns:pm="smNativeData" id="1737391396" ulstyle="single" kern="1">
            <pm:latin face="Arial" sz="220" lang="default"/>
            <pm:cs face="Times New Roman" sz="220" lang="default"/>
            <pm:ea face="SimSun" sz="220" lang="default"/>
          </pm:charSpec>
        </ext>
      </extLst>
    </font>
  </fonts>
  <fills count="85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37391396" type="1" fgLvl="100" fgClr="00C0C0C0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1737391396" type="1" fgLvl="100" fgClr="00FFCC99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7391396" type="1" fgLvl="100" fgClr="00FFFFFF" bgLvl="100" bgClr="00000000"/>
          </ext>
        </extLst>
      </patternFill>
    </fill>
  </fills>
  <borders count="8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7391396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medium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37391396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37391396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7391396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271">
    <xf numFmtId="0" fontId="0" fillId="0" borderId="0" xfId="0"/>
    <xf numFmtId="0" fontId="0" fillId="0" borderId="0" xfId="0" applyAlignment="1" applyProtection="1">
      <alignment vertical="center"/>
      <protection locked="1" hidden="1"/>
    </xf>
    <xf numFmtId="0" fontId="3" fillId="0" borderId="0" xfId="0" applyFont="1" applyAlignment="1" applyProtection="1">
      <alignment vertical="center"/>
      <protection locked="1" hidden="1"/>
    </xf>
    <xf numFmtId="0" fontId="3" fillId="0" borderId="0" xfId="0" applyFont="1" applyAlignment="1" applyProtection="1">
      <alignment horizontal="center" vertical="center"/>
      <protection locked="1" hidden="1"/>
    </xf>
    <xf numFmtId="0" fontId="4" fillId="0" borderId="0" xfId="0" applyFont="1" applyAlignment="1" applyProtection="1">
      <alignment vertical="center"/>
      <protection locked="1" hidden="1"/>
    </xf>
    <xf numFmtId="0" fontId="2" fillId="0" borderId="0" xfId="0" applyFont="1" applyAlignment="1" applyProtection="1">
      <alignment vertical="center"/>
      <protection locked="1" hidden="1"/>
    </xf>
    <xf numFmtId="0" fontId="5" fillId="0" borderId="0" xfId="0" applyFont="1" applyAlignment="1" applyProtection="1">
      <alignment vertical="center"/>
      <protection locked="1" hidden="1"/>
    </xf>
    <xf numFmtId="0" fontId="5" fillId="0" borderId="0" xfId="0" applyFont="1" applyAlignment="1" applyProtection="1">
      <alignment horizontal="center" vertical="center"/>
      <protection locked="1" hidden="1"/>
    </xf>
    <xf numFmtId="0" fontId="7" fillId="0" borderId="0" xfId="0" applyFont="1" applyAlignment="1" applyProtection="1">
      <alignment vertical="center"/>
      <protection locked="1" hidden="1"/>
    </xf>
    <xf numFmtId="0" fontId="8" fillId="0" borderId="0" xfId="0" applyFont="1" applyAlignment="1" applyProtection="1">
      <alignment vertical="center"/>
      <protection locked="1" hidden="1"/>
    </xf>
    <xf numFmtId="0" fontId="8" fillId="0" borderId="0" xfId="0" applyFont="1" applyAlignment="1" applyProtection="1">
      <alignment horizontal="center" vertical="center"/>
      <protection locked="1" hidden="1"/>
    </xf>
    <xf numFmtId="0" fontId="9" fillId="0" borderId="0" xfId="0" applyFont="1" applyAlignment="1" applyProtection="1">
      <alignment vertical="center"/>
      <protection locked="1" hidden="1"/>
    </xf>
    <xf numFmtId="0" fontId="10" fillId="0" borderId="0" xfId="0" applyFont="1" applyAlignment="1" applyProtection="1">
      <alignment vertical="center"/>
      <protection locked="1" hidden="1"/>
    </xf>
    <xf numFmtId="169" fontId="10" fillId="0" borderId="0" xfId="0" applyNumberFormat="1" applyFont="1" applyAlignment="1" applyProtection="1">
      <alignment vertical="center"/>
      <protection locked="1" hidden="1"/>
    </xf>
    <xf numFmtId="0" fontId="11" fillId="0" borderId="0" xfId="0" applyFont="1" applyAlignment="1" applyProtection="1">
      <alignment vertical="center"/>
      <protection locked="1" hidden="1"/>
    </xf>
    <xf numFmtId="0" fontId="12" fillId="0" borderId="0" xfId="0" applyFont="1" applyAlignment="1" applyProtection="1">
      <alignment vertical="center"/>
      <protection locked="1" hidden="1"/>
    </xf>
    <xf numFmtId="0" fontId="10" fillId="0" borderId="0" xfId="0" applyFont="1" applyAlignment="1" applyProtection="1">
      <alignment horizontal="center" vertical="center"/>
      <protection locked="1" hidden="1"/>
    </xf>
    <xf numFmtId="0" fontId="13" fillId="0" borderId="0" xfId="0" applyFont="1" applyAlignment="1" applyProtection="1">
      <alignment vertical="center"/>
      <protection locked="1" hidden="1"/>
    </xf>
    <xf numFmtId="0" fontId="10" fillId="0" borderId="0" xfId="0" applyFont="1" applyAlignment="1" applyProtection="1">
      <alignment horizontal="right" vertical="center"/>
      <protection locked="1" hidden="1"/>
    </xf>
    <xf numFmtId="168" fontId="10" fillId="0" borderId="0" xfId="0" applyNumberFormat="1" applyFont="1" applyAlignment="1" applyProtection="1">
      <alignment horizontal="center" vertical="center"/>
      <protection locked="1" hidden="1"/>
    </xf>
    <xf numFmtId="0" fontId="14" fillId="0" borderId="0" xfId="0" applyFont="1" applyAlignment="1" applyProtection="1">
      <alignment vertical="center"/>
      <protection locked="1" hidden="1"/>
    </xf>
    <xf numFmtId="0" fontId="0" fillId="0" borderId="0" xfId="0" applyAlignment="1" applyProtection="1">
      <alignment horizontal="center" vertical="center"/>
      <protection locked="1" hidden="1"/>
    </xf>
    <xf numFmtId="167" fontId="0" fillId="0" borderId="0" xfId="0" applyNumberFormat="1" applyAlignment="1" applyProtection="1">
      <alignment vertical="center"/>
      <protection locked="1" hidden="1"/>
    </xf>
    <xf numFmtId="0" fontId="2" fillId="0" borderId="0" xfId="0" applyFont="1" applyAlignment="1" applyProtection="1">
      <alignment horizontal="center" vertical="center"/>
      <protection locked="1" hidden="1"/>
    </xf>
    <xf numFmtId="0" fontId="15" fillId="0" borderId="0" xfId="0" applyFont="1" applyAlignment="1" applyProtection="1">
      <alignment vertical="center"/>
      <protection locked="1" hidden="1"/>
    </xf>
    <xf numFmtId="0" fontId="17" fillId="0" borderId="0" xfId="0" applyFont="1" applyAlignment="1" applyProtection="1">
      <alignment vertical="center"/>
      <protection locked="1" hidden="1"/>
    </xf>
    <xf numFmtId="0" fontId="18" fillId="0" borderId="0" xfId="0" applyFont="1" applyAlignment="1" applyProtection="1">
      <alignment vertical="center"/>
      <protection locked="1" hidden="1"/>
    </xf>
    <xf numFmtId="0" fontId="19" fillId="0" borderId="0" xfId="0" applyFont="1" applyAlignment="1" applyProtection="1">
      <alignment vertical="center"/>
      <protection locked="1" hidden="1"/>
    </xf>
    <xf numFmtId="0" fontId="20" fillId="0" borderId="0" xfId="0" applyFont="1" applyAlignment="1" applyProtection="1">
      <alignment vertical="center"/>
      <protection locked="1" hidden="1"/>
    </xf>
    <xf numFmtId="0" fontId="22" fillId="0" borderId="1" xfId="0" applyFont="1" applyFill="1" applyBorder="1" applyAlignment="1" applyProtection="1">
      <alignment horizontal="left" vertical="center"/>
      <protection locked="1" hidden="1"/>
    </xf>
    <xf numFmtId="0" fontId="22" fillId="0" borderId="2" xfId="0" applyFont="1" applyFill="1" applyBorder="1" applyAlignment="1" applyProtection="1">
      <alignment horizontal="left" vertical="center"/>
      <protection locked="1" hidden="1"/>
    </xf>
    <xf numFmtId="0" fontId="1" fillId="0" borderId="0" xfId="0" applyFont="1" applyAlignment="1" applyProtection="1">
      <alignment vertical="center"/>
      <protection locked="1" hidden="1"/>
    </xf>
    <xf numFmtId="0" fontId="22" fillId="0" borderId="3" xfId="0" applyFont="1" applyFill="1" applyBorder="1" applyAlignment="1" applyProtection="1">
      <alignment horizontal="left" vertical="center"/>
      <protection locked="1" hidden="1"/>
    </xf>
    <xf numFmtId="0" fontId="23" fillId="0" borderId="0" xfId="0" applyFont="1" applyAlignment="1" applyProtection="1">
      <alignment vertical="center"/>
      <protection locked="1" hidden="1"/>
    </xf>
    <xf numFmtId="0" fontId="22" fillId="0" borderId="0" xfId="0" applyFont="1" applyAlignment="1" applyProtection="1">
      <alignment horizontal="center" vertic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0" borderId="4" xfId="0" applyFont="1" applyFill="1" applyBorder="1" applyAlignment="1" applyProtection="1">
      <alignment horizontal="center" vertical="center"/>
      <protection locked="1" hidden="1"/>
    </xf>
    <xf numFmtId="0" fontId="22" fillId="0" borderId="2" xfId="0" applyFont="1" applyFill="1" applyBorder="1" applyAlignment="1" applyProtection="1">
      <alignment horizontal="center" vertical="center"/>
      <protection locked="1" hidden="1"/>
    </xf>
    <xf numFmtId="0" fontId="22" fillId="0" borderId="3" xfId="0" applyFont="1" applyFill="1" applyBorder="1" applyAlignment="1" applyProtection="1">
      <alignment horizontal="center" vertical="center"/>
      <protection locked="1" hidden="1"/>
    </xf>
    <xf numFmtId="166" fontId="21" fillId="0" borderId="0" xfId="0" applyNumberFormat="1" applyFont="1" applyAlignment="1" applyProtection="1">
      <alignment horizontal="center" vertical="center"/>
      <protection locked="1" hidden="1"/>
    </xf>
    <xf numFmtId="0" fontId="21" fillId="0" borderId="0" xfId="0" applyFont="1" applyAlignment="1" applyProtection="1">
      <alignment horizontal="left" vertical="center"/>
      <protection locked="1" hidden="1"/>
    </xf>
    <xf numFmtId="0" fontId="21" fillId="0" borderId="0" xfId="0" applyFont="1" applyAlignment="1" applyProtection="1">
      <alignment horizontal="center" vertical="center"/>
      <protection locked="1" hidden="1"/>
    </xf>
    <xf numFmtId="1" fontId="21" fillId="0" borderId="0" xfId="0" applyNumberFormat="1" applyFont="1" applyAlignment="1" applyProtection="1">
      <alignment horizontal="center" vertical="center"/>
      <protection locked="1" hidden="1"/>
    </xf>
    <xf numFmtId="0" fontId="24" fillId="0" borderId="0" xfId="0" applyFont="1" applyAlignment="1" applyProtection="1">
      <alignment horizontal="center" vertical="center"/>
      <protection locked="1" hidden="1"/>
    </xf>
    <xf numFmtId="0" fontId="25" fillId="0" borderId="0" xfId="0" applyFont="1" applyAlignment="1" applyProtection="1">
      <alignment vertical="center"/>
      <protection locked="1" hidden="1"/>
    </xf>
    <xf numFmtId="0" fontId="26" fillId="0" borderId="0" xfId="0" applyFont="1" applyAlignment="1" applyProtection="1">
      <alignment horizontal="center" vertical="center"/>
      <protection locked="1" hidden="1"/>
    </xf>
    <xf numFmtId="0" fontId="15" fillId="0" borderId="0" xfId="0" applyFont="1" applyAlignment="1" applyProtection="1">
      <alignment horizontal="center" vertical="center"/>
      <protection locked="1" hidden="1"/>
    </xf>
    <xf numFmtId="0" fontId="16" fillId="0" borderId="0" xfId="0" applyFont="1" applyAlignment="1" applyProtection="1">
      <alignment horizontal="center" vertical="center"/>
      <protection locked="1" hidden="1"/>
    </xf>
    <xf numFmtId="0" fontId="27" fillId="0" borderId="0" xfId="0" applyFont="1" applyAlignment="1" applyProtection="1">
      <alignment horizontal="center" vertical="center"/>
      <protection locked="1" hidden="1"/>
    </xf>
    <xf numFmtId="0" fontId="0" fillId="0" borderId="0" xfId="0" applyAlignment="1" applyProtection="1">
      <alignment horizontal="center" vertic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0" borderId="0" xfId="0" applyFont="1" applyAlignment="1" applyProtection="1">
      <alignment horizontal="center" vertical="center"/>
      <protection locked="1" hidden="1"/>
    </xf>
    <xf numFmtId="167" fontId="12" fillId="0" borderId="0" xfId="0" applyNumberFormat="1" applyFont="1" applyAlignment="1" applyProtection="1">
      <alignment vertical="center"/>
      <protection locked="1" hidden="1"/>
    </xf>
    <xf numFmtId="0" fontId="12" fillId="0" borderId="4" xfId="0" applyFont="1" applyFill="1" applyBorder="1" applyAlignment="1" applyProtection="1">
      <alignment horizontal="center" vertical="center"/>
      <protection locked="1" hidden="1"/>
    </xf>
    <xf numFmtId="0" fontId="12" fillId="0" borderId="2" xfId="0" applyFont="1" applyFill="1" applyBorder="1" applyAlignment="1" applyProtection="1">
      <alignment horizontal="center" vertical="center"/>
      <protection locked="1" hidden="1"/>
    </xf>
    <xf numFmtId="0" fontId="12" fillId="0" borderId="3" xfId="0" applyFont="1" applyFill="1" applyBorder="1" applyAlignment="1" applyProtection="1">
      <alignment horizontal="center" vertical="center"/>
      <protection locked="1" hidden="1"/>
    </xf>
    <xf numFmtId="0" fontId="28" fillId="0" borderId="0" xfId="0" applyFont="1" applyAlignment="1" applyProtection="1">
      <alignment vertical="center"/>
      <protection locked="1" hidden="1"/>
    </xf>
    <xf numFmtId="0" fontId="13" fillId="0" borderId="0" xfId="0" applyFont="1" applyAlignment="1" applyProtection="1">
      <alignment horizontal="center" vertical="center"/>
      <protection locked="1" hidden="1"/>
    </xf>
    <xf numFmtId="0" fontId="12" fillId="0" borderId="5" xfId="0" applyFont="1" applyFill="1" applyBorder="1" applyAlignment="1" applyProtection="1">
      <alignment vertical="center"/>
      <protection locked="1" hidden="1"/>
    </xf>
    <xf numFmtId="0" fontId="12" fillId="0" borderId="2" xfId="0" applyFont="1" applyFill="1" applyBorder="1" applyAlignment="1" applyProtection="1">
      <alignment horizontal="center" vertical="center"/>
      <protection locked="0" hidden="0"/>
    </xf>
    <xf numFmtId="165" fontId="12" fillId="0" borderId="6" xfId="0" applyNumberFormat="1" applyFont="1" applyFill="1" applyBorder="1" applyAlignment="1" applyProtection="1">
      <alignment horizontal="right" vertical="center"/>
      <protection locked="0" hidden="0"/>
    </xf>
    <xf numFmtId="165" fontId="12" fillId="0" borderId="2" xfId="0" applyNumberFormat="1" applyFont="1" applyFill="1" applyBorder="1" applyAlignment="1" applyProtection="1">
      <alignment horizontal="right" vertical="center"/>
      <protection locked="0" hidden="0"/>
    </xf>
    <xf numFmtId="0" fontId="12" fillId="0" borderId="7" xfId="0" applyFont="1" applyFill="1" applyBorder="1" applyAlignment="1" applyProtection="1">
      <alignment horizontal="left" vertical="center"/>
      <protection locked="1" hidden="1"/>
    </xf>
    <xf numFmtId="0" fontId="12" fillId="0" borderId="4" xfId="0" applyFont="1" applyFill="1" applyBorder="1" applyAlignment="1" applyProtection="1">
      <alignment horizontal="left" vertical="center"/>
      <protection locked="1" hidden="1"/>
    </xf>
    <xf numFmtId="0" fontId="12" fillId="0" borderId="6" xfId="0" applyFont="1" applyFill="1" applyBorder="1" applyAlignment="1" applyProtection="1">
      <alignment horizontal="left" vertical="center"/>
      <protection locked="1" hidden="1"/>
    </xf>
    <xf numFmtId="0" fontId="12" fillId="0" borderId="2" xfId="0" applyFont="1" applyFill="1" applyBorder="1" applyAlignment="1" applyProtection="1">
      <alignment horizontal="left" vertical="center"/>
      <protection locked="1" hidden="1"/>
    </xf>
    <xf numFmtId="0" fontId="12" fillId="9" borderId="8" xfId="0" applyFont="1" applyFill="1" applyBorder="1" applyAlignment="1" applyProtection="1">
      <alignment horizontal="center" vertical="center"/>
      <protection locked="1" hidden="1"/>
    </xf>
    <xf numFmtId="0" fontId="12" fillId="10" borderId="9" xfId="0" applyFont="1" applyFill="1" applyBorder="1" applyAlignment="1" applyProtection="1">
      <alignment horizontal="center" vertical="center"/>
      <protection locked="1" hidden="1"/>
    </xf>
    <xf numFmtId="0" fontId="12" fillId="0" borderId="10" xfId="0" applyFont="1" applyFill="1" applyBorder="1" applyAlignment="1" applyProtection="1">
      <alignment horizontal="left" vertical="center"/>
      <protection locked="1" hidden="1"/>
    </xf>
    <xf numFmtId="0" fontId="12" fillId="12" borderId="11" xfId="0" applyFont="1" applyFill="1" applyBorder="1" applyAlignment="1" applyProtection="1">
      <alignment horizontal="center" vertical="center"/>
      <protection locked="1" hidden="1"/>
    </xf>
    <xf numFmtId="0" fontId="12" fillId="0" borderId="12" xfId="0" applyFont="1" applyFill="1" applyBorder="1" applyAlignment="1" applyProtection="1">
      <alignment horizontal="left" vertical="center"/>
      <protection locked="1" hidden="1"/>
    </xf>
    <xf numFmtId="0" fontId="3" fillId="0" borderId="13" xfId="0" applyFont="1" applyFill="1" applyBorder="1" applyAlignment="1" applyProtection="1">
      <alignment horizontal="center" vertical="center"/>
      <protection locked="0" hidden="0"/>
    </xf>
    <xf numFmtId="0" fontId="3" fillId="0" borderId="14" xfId="0" applyFont="1" applyFill="1" applyBorder="1" applyAlignment="1" applyProtection="1">
      <alignment horizontal="center" vertical="center"/>
      <protection locked="0" hidden="0"/>
    </xf>
    <xf numFmtId="0" fontId="3" fillId="0" borderId="5" xfId="0" applyFont="1" applyFill="1" applyBorder="1" applyAlignment="1" applyProtection="1">
      <alignment horizontal="center" vertical="center"/>
      <protection locked="0" hidden="0"/>
    </xf>
    <xf numFmtId="0" fontId="10" fillId="0" borderId="0" xfId="0" applyFont="1" applyAlignment="1" applyProtection="1">
      <alignment horizontal="center" vertical="center" wrapText="1"/>
      <protection locked="0" hidden="0"/>
    </xf>
    <xf numFmtId="0" fontId="10" fillId="0" borderId="0" xfId="0" applyFont="1" applyAlignment="1" applyProtection="1">
      <alignment horizontal="center" vertical="center"/>
      <protection locked="0" hidden="0"/>
    </xf>
    <xf numFmtId="169" fontId="10" fillId="0" borderId="0" xfId="0" applyNumberFormat="1" applyFont="1" applyAlignment="1" applyProtection="1">
      <alignment horizontal="center" vertical="center"/>
      <protection locked="0" hidden="0"/>
    </xf>
    <xf numFmtId="0" fontId="8" fillId="0" borderId="0" xfId="0" applyFont="1" applyAlignment="1" applyProtection="1">
      <alignment horizontal="center" vertical="center"/>
      <protection locked="0" hidden="0"/>
    </xf>
    <xf numFmtId="0" fontId="5" fillId="0" borderId="0" xfId="0" applyFont="1" applyAlignment="1" applyProtection="1">
      <alignment horizontal="center" vertical="center"/>
      <protection locked="0" hidden="0"/>
    </xf>
    <xf numFmtId="20" fontId="10" fillId="0" borderId="0" xfId="0" applyNumberFormat="1" applyFont="1" applyAlignment="1" applyProtection="1">
      <alignment horizontal="center" vertical="center"/>
      <protection locked="0" hidden="0"/>
    </xf>
    <xf numFmtId="0" fontId="12" fillId="0" borderId="15" xfId="0" applyFont="1" applyFill="1" applyBorder="1" applyAlignment="1" applyProtection="1">
      <alignment horizontal="left" vertical="center"/>
      <protection locked="0" hidden="0"/>
    </xf>
    <xf numFmtId="0" fontId="12" fillId="0" borderId="2" xfId="0" applyFont="1" applyFill="1" applyBorder="1" applyAlignment="1" applyProtection="1">
      <alignment horizontal="left" vertical="center"/>
      <protection locked="0" hidden="0"/>
    </xf>
    <xf numFmtId="0" fontId="12" fillId="0" borderId="16" xfId="0" applyFont="1" applyFill="1" applyBorder="1" applyAlignment="1" applyProtection="1">
      <alignment horizontal="left" vertical="center"/>
      <protection locked="0" hidden="0"/>
    </xf>
    <xf numFmtId="0" fontId="12" fillId="0" borderId="17" xfId="0" applyFont="1" applyFill="1" applyBorder="1" applyAlignment="1" applyProtection="1">
      <alignment horizontal="left" vertical="center"/>
      <protection locked="0" hidden="0"/>
    </xf>
    <xf numFmtId="0" fontId="12" fillId="0" borderId="4" xfId="0" applyFont="1" applyFill="1" applyBorder="1" applyAlignment="1" applyProtection="1">
      <alignment horizontal="left" vertical="center"/>
      <protection locked="0" hidden="0"/>
    </xf>
    <xf numFmtId="0" fontId="12" fillId="0" borderId="18" xfId="0" applyFont="1" applyFill="1" applyBorder="1" applyAlignment="1" applyProtection="1">
      <alignment horizontal="left" vertical="center"/>
      <protection locked="0" hidden="0"/>
    </xf>
    <xf numFmtId="0" fontId="12" fillId="20" borderId="19" xfId="0" applyFont="1" applyFill="1" applyBorder="1" applyAlignment="1" applyProtection="1">
      <alignment horizontal="center" vertical="center"/>
      <protection locked="1" hidden="1"/>
    </xf>
    <xf numFmtId="0" fontId="12" fillId="21" borderId="20" xfId="0" applyFont="1" applyFill="1" applyBorder="1" applyAlignment="1" applyProtection="1">
      <alignment horizontal="center" vertical="center"/>
      <protection locked="1" hidden="1"/>
    </xf>
    <xf numFmtId="0" fontId="6" fillId="0" borderId="0" xfId="0" applyFont="1" applyAlignment="1" applyProtection="1">
      <alignment horizontal="center" vertical="center"/>
      <protection locked="0" hidden="0"/>
    </xf>
    <xf numFmtId="168" fontId="10" fillId="0" borderId="0" xfId="0" applyNumberFormat="1" applyFont="1" applyAlignment="1" applyProtection="1">
      <alignment horizontal="center" vertical="center"/>
      <protection locked="0" hidden="0"/>
    </xf>
    <xf numFmtId="168" fontId="10" fillId="0" borderId="0" xfId="0" applyNumberFormat="1" applyFont="1" applyAlignment="1" applyProtection="1">
      <alignment horizontal="left" vertical="center"/>
      <protection locked="0" hidden="0"/>
    </xf>
    <xf numFmtId="20" fontId="12" fillId="0" borderId="6" xfId="0" applyNumberFormat="1" applyFont="1" applyFill="1" applyBorder="1" applyAlignment="1" applyProtection="1">
      <alignment horizontal="center" vertical="center"/>
      <protection locked="1" hidden="1"/>
    </xf>
    <xf numFmtId="20" fontId="12" fillId="0" borderId="2" xfId="0" applyNumberFormat="1" applyFont="1" applyFill="1" applyBorder="1" applyAlignment="1" applyProtection="1">
      <alignment horizontal="center" vertical="center"/>
      <protection locked="1" hidden="1"/>
    </xf>
    <xf numFmtId="20" fontId="12" fillId="0" borderId="10" xfId="0" applyNumberFormat="1" applyFont="1" applyFill="1" applyBorder="1" applyAlignment="1" applyProtection="1">
      <alignment horizontal="center" vertical="center"/>
      <protection locked="1" hidden="1"/>
    </xf>
    <xf numFmtId="0" fontId="12" fillId="22" borderId="21" xfId="0" applyFont="1" applyFill="1" applyBorder="1" applyAlignment="1" applyProtection="1">
      <alignment horizontal="center" vertical="center"/>
      <protection locked="1" hidden="1"/>
    </xf>
    <xf numFmtId="0" fontId="12" fillId="23" borderId="22" xfId="0" applyFont="1" applyFill="1" applyBorder="1" applyAlignment="1" applyProtection="1">
      <alignment horizontal="center" vertical="center"/>
      <protection locked="1" hidden="1"/>
    </xf>
    <xf numFmtId="0" fontId="12" fillId="0" borderId="23" xfId="0" applyFont="1" applyFill="1" applyBorder="1" applyAlignment="1" applyProtection="1">
      <alignment horizontal="center" vertical="center"/>
      <protection locked="1" hidden="1"/>
    </xf>
    <xf numFmtId="0" fontId="12" fillId="0" borderId="24" xfId="0" applyFont="1" applyFill="1" applyBorder="1" applyAlignment="1" applyProtection="1">
      <alignment horizontal="center" vertical="center"/>
      <protection locked="1" hidden="1"/>
    </xf>
    <xf numFmtId="0" fontId="12" fillId="0" borderId="25" xfId="0" applyFont="1" applyFill="1" applyBorder="1" applyAlignment="1" applyProtection="1">
      <alignment horizontal="center" vertical="center"/>
      <protection locked="1" hidden="1"/>
    </xf>
    <xf numFmtId="0" fontId="12" fillId="0" borderId="26" xfId="0" applyFont="1" applyFill="1" applyBorder="1" applyAlignment="1" applyProtection="1">
      <alignment horizontal="center" vertical="center"/>
      <protection locked="1" hidden="1"/>
    </xf>
    <xf numFmtId="0" fontId="12" fillId="0" borderId="27" xfId="0" applyFont="1" applyFill="1" applyBorder="1" applyAlignment="1" applyProtection="1">
      <alignment horizontal="left" vertical="center"/>
      <protection locked="0" hidden="0"/>
    </xf>
    <xf numFmtId="0" fontId="12" fillId="0" borderId="3" xfId="0" applyFont="1" applyFill="1" applyBorder="1" applyAlignment="1" applyProtection="1">
      <alignment horizontal="left" vertical="center"/>
      <protection locked="0" hidden="0"/>
    </xf>
    <xf numFmtId="0" fontId="12" fillId="0" borderId="28" xfId="0" applyFont="1" applyFill="1" applyBorder="1" applyAlignment="1" applyProtection="1">
      <alignment horizontal="left" vertical="center"/>
      <protection locked="0" hidden="0"/>
    </xf>
    <xf numFmtId="0" fontId="12" fillId="0" borderId="29" xfId="0" applyFont="1" applyFill="1" applyBorder="1" applyAlignment="1" applyProtection="1">
      <alignment horizontal="center" vertical="center"/>
      <protection locked="1" hidden="1"/>
    </xf>
    <xf numFmtId="0" fontId="12" fillId="0" borderId="30" xfId="0" applyFont="1" applyFill="1" applyBorder="1" applyAlignment="1" applyProtection="1">
      <alignment horizontal="center" vertical="center"/>
      <protection locked="1" hidden="1"/>
    </xf>
    <xf numFmtId="164" fontId="12" fillId="0" borderId="7" xfId="0" applyNumberFormat="1" applyFont="1" applyFill="1" applyBorder="1" applyAlignment="1" applyProtection="1">
      <alignment horizontal="center" vertical="center"/>
      <protection locked="1" hidden="1"/>
    </xf>
    <xf numFmtId="164" fontId="12" fillId="0" borderId="4" xfId="0" applyNumberFormat="1" applyFont="1" applyFill="1" applyBorder="1" applyAlignment="1" applyProtection="1">
      <alignment horizontal="center" vertical="center"/>
      <protection locked="1" hidden="1"/>
    </xf>
    <xf numFmtId="164" fontId="12" fillId="0" borderId="12" xfId="0" applyNumberFormat="1" applyFont="1" applyFill="1" applyBorder="1" applyAlignment="1" applyProtection="1">
      <alignment horizontal="center" vertical="center"/>
      <protection locked="1" hidden="1"/>
    </xf>
    <xf numFmtId="0" fontId="12" fillId="0" borderId="4" xfId="0" applyFont="1" applyFill="1" applyBorder="1" applyAlignment="1" applyProtection="1">
      <alignment horizontal="center" vertical="center"/>
      <protection locked="0" hidden="0"/>
    </xf>
    <xf numFmtId="165" fontId="12" fillId="0" borderId="7" xfId="0" applyNumberFormat="1" applyFont="1" applyFill="1" applyBorder="1" applyAlignment="1" applyProtection="1">
      <alignment horizontal="right" vertical="center"/>
      <protection locked="0" hidden="0"/>
    </xf>
    <xf numFmtId="165" fontId="12" fillId="0" borderId="4" xfId="0" applyNumberFormat="1" applyFont="1" applyFill="1" applyBorder="1" applyAlignment="1" applyProtection="1">
      <alignment horizontal="right" vertical="center"/>
      <protection locked="0" hidden="0"/>
    </xf>
    <xf numFmtId="0" fontId="12" fillId="0" borderId="31" xfId="0" applyFont="1" applyFill="1" applyBorder="1" applyAlignment="1" applyProtection="1">
      <alignment horizontal="center" vertical="center"/>
      <protection locked="1" hidden="1"/>
    </xf>
    <xf numFmtId="0" fontId="12" fillId="0" borderId="6" xfId="0" applyFont="1" applyFill="1" applyBorder="1" applyAlignment="1" applyProtection="1">
      <alignment horizontal="center" vertical="center"/>
      <protection locked="1" hidden="1"/>
    </xf>
    <xf numFmtId="0" fontId="12" fillId="0" borderId="10" xfId="0" applyFont="1" applyFill="1" applyBorder="1" applyAlignment="1" applyProtection="1">
      <alignment horizontal="center" vertical="center"/>
      <protection locked="1" hidden="1"/>
    </xf>
    <xf numFmtId="1" fontId="12" fillId="0" borderId="24" xfId="0" applyNumberFormat="1" applyFont="1" applyFill="1" applyBorder="1" applyAlignment="1" applyProtection="1">
      <alignment horizontal="center" vertical="center"/>
      <protection locked="1" hidden="1"/>
    </xf>
    <xf numFmtId="0" fontId="12" fillId="0" borderId="3" xfId="0" applyFont="1" applyFill="1" applyBorder="1" applyAlignment="1" applyProtection="1">
      <alignment horizontal="center" vertical="center"/>
      <protection locked="0" hidden="0"/>
    </xf>
    <xf numFmtId="165" fontId="12" fillId="0" borderId="32" xfId="0" applyNumberFormat="1" applyFont="1" applyFill="1" applyBorder="1" applyAlignment="1" applyProtection="1">
      <alignment horizontal="right" vertical="center"/>
      <protection locked="0" hidden="0"/>
    </xf>
    <xf numFmtId="165" fontId="12" fillId="0" borderId="3" xfId="0" applyNumberFormat="1" applyFont="1" applyFill="1" applyBorder="1" applyAlignment="1" applyProtection="1">
      <alignment horizontal="right" vertical="center"/>
      <protection locked="0" hidden="0"/>
    </xf>
    <xf numFmtId="0" fontId="12" fillId="34" borderId="33" xfId="0" applyFont="1" applyFill="1" applyBorder="1" applyAlignment="1" applyProtection="1">
      <alignment horizontal="center" vertical="center"/>
      <protection locked="1" hidden="1"/>
    </xf>
    <xf numFmtId="0" fontId="12" fillId="35" borderId="34" xfId="0" applyFont="1" applyFill="1" applyBorder="1" applyAlignment="1" applyProtection="1">
      <alignment horizontal="center" vertical="center"/>
      <protection locked="1" hidden="1"/>
    </xf>
    <xf numFmtId="0" fontId="12" fillId="36" borderId="35" xfId="0" applyFont="1" applyFill="1" applyBorder="1" applyAlignment="1" applyProtection="1">
      <alignment horizontal="center" vertical="center"/>
      <protection locked="1" hidden="1"/>
    </xf>
    <xf numFmtId="1" fontId="12" fillId="0" borderId="26" xfId="0" applyNumberFormat="1" applyFont="1" applyFill="1" applyBorder="1" applyAlignment="1" applyProtection="1">
      <alignment horizontal="center" vertical="center"/>
      <protection locked="1" hidden="1"/>
    </xf>
    <xf numFmtId="0" fontId="12" fillId="37" borderId="36" xfId="0" applyFont="1" applyFill="1" applyBorder="1" applyAlignment="1" applyProtection="1">
      <alignment horizontal="center" vertical="center"/>
      <protection locked="1" hidden="1"/>
    </xf>
    <xf numFmtId="0" fontId="12" fillId="0" borderId="7" xfId="0" applyFont="1" applyFill="1" applyBorder="1" applyAlignment="1" applyProtection="1">
      <alignment horizontal="center" vertical="center"/>
      <protection locked="1" hidden="1"/>
    </xf>
    <xf numFmtId="0" fontId="12" fillId="0" borderId="12" xfId="0" applyFont="1" applyFill="1" applyBorder="1" applyAlignment="1" applyProtection="1">
      <alignment horizontal="center" vertical="center"/>
      <protection locked="1" hidden="1"/>
    </xf>
    <xf numFmtId="0" fontId="12" fillId="0" borderId="37" xfId="0" applyFont="1" applyFill="1" applyBorder="1" applyAlignment="1" applyProtection="1">
      <alignment horizontal="center" vertical="center"/>
      <protection locked="1" hidden="1"/>
    </xf>
    <xf numFmtId="0" fontId="12" fillId="39" borderId="38" xfId="0" applyFont="1" applyFill="1" applyBorder="1" applyAlignment="1" applyProtection="1">
      <alignment horizontal="center" vertical="center"/>
      <protection locked="1" hidden="1"/>
    </xf>
    <xf numFmtId="0" fontId="12" fillId="0" borderId="39" xfId="0" applyFont="1" applyFill="1" applyBorder="1" applyAlignment="1" applyProtection="1">
      <alignment horizontal="center" vertical="center"/>
      <protection locked="1" hidden="1"/>
    </xf>
    <xf numFmtId="1" fontId="12" fillId="0" borderId="30" xfId="0" applyNumberFormat="1" applyFont="1" applyFill="1" applyBorder="1" applyAlignment="1" applyProtection="1">
      <alignment horizontal="center" vertical="center"/>
      <protection locked="1" hidden="1"/>
    </xf>
    <xf numFmtId="0" fontId="12" fillId="0" borderId="32" xfId="0" applyFont="1" applyFill="1" applyBorder="1" applyAlignment="1" applyProtection="1">
      <alignment horizontal="center" vertical="center"/>
      <protection locked="1" hidden="1"/>
    </xf>
    <xf numFmtId="0" fontId="12" fillId="0" borderId="40" xfId="0" applyFont="1" applyFill="1" applyBorder="1" applyAlignment="1" applyProtection="1">
      <alignment horizontal="center" vertical="center"/>
      <protection locked="1" hidden="1"/>
    </xf>
    <xf numFmtId="0" fontId="12" fillId="0" borderId="41" xfId="0" applyFont="1" applyFill="1" applyBorder="1" applyAlignment="1" applyProtection="1">
      <alignment horizontal="center" vertical="center"/>
      <protection locked="1" hidden="1"/>
    </xf>
    <xf numFmtId="166" fontId="12" fillId="0" borderId="23" xfId="0" applyNumberFormat="1" applyFont="1" applyFill="1" applyBorder="1" applyAlignment="1" applyProtection="1">
      <alignment horizontal="center" vertical="center"/>
      <protection locked="1" hidden="1"/>
    </xf>
    <xf numFmtId="166" fontId="12" fillId="0" borderId="24" xfId="0" applyNumberFormat="1" applyFont="1" applyFill="1" applyBorder="1" applyAlignment="1" applyProtection="1">
      <alignment horizontal="center" vertical="center"/>
      <protection locked="1" hidden="1"/>
    </xf>
    <xf numFmtId="0" fontId="12" fillId="43" borderId="42" xfId="0" applyFont="1" applyFill="1" applyBorder="1" applyAlignment="1" applyProtection="1">
      <alignment horizontal="center" vertical="center"/>
      <protection locked="1" hidden="1"/>
    </xf>
    <xf numFmtId="0" fontId="12" fillId="44" borderId="43" xfId="0" applyFont="1" applyFill="1" applyBorder="1" applyAlignment="1" applyProtection="1">
      <alignment horizontal="center" vertical="center"/>
      <protection locked="1" hidden="1"/>
    </xf>
    <xf numFmtId="0" fontId="12" fillId="0" borderId="44" xfId="0" applyFont="1" applyFill="1" applyBorder="1" applyAlignment="1" applyProtection="1">
      <alignment horizontal="center" vertical="center"/>
      <protection locked="1" hidden="1"/>
    </xf>
    <xf numFmtId="0" fontId="12" fillId="0" borderId="1" xfId="0" applyFont="1" applyFill="1" applyBorder="1" applyAlignment="1" applyProtection="1">
      <alignment horizontal="center" vertical="center"/>
      <protection locked="1" hidden="1"/>
    </xf>
    <xf numFmtId="0" fontId="12" fillId="0" borderId="45" xfId="0" applyFont="1" applyFill="1" applyBorder="1" applyAlignment="1" applyProtection="1">
      <alignment horizontal="center" vertical="center"/>
      <protection locked="1" hidden="1"/>
    </xf>
    <xf numFmtId="0" fontId="12" fillId="47" borderId="46" xfId="0" applyFont="1" applyFill="1" applyBorder="1" applyAlignment="1" applyProtection="1">
      <alignment horizontal="center" vertical="center"/>
      <protection locked="1" hidden="1"/>
    </xf>
    <xf numFmtId="0" fontId="12" fillId="48" borderId="47" xfId="0" applyFont="1" applyFill="1" applyBorder="1" applyAlignment="1" applyProtection="1">
      <alignment horizontal="center" vertical="center"/>
      <protection locked="1" hidden="1"/>
    </xf>
    <xf numFmtId="0" fontId="12" fillId="49" borderId="48" xfId="0" applyFont="1" applyFill="1" applyBorder="1" applyAlignment="1" applyProtection="1">
      <alignment horizontal="center" vertical="center"/>
      <protection locked="1" hidden="1"/>
    </xf>
    <xf numFmtId="0" fontId="12" fillId="0" borderId="49" xfId="0" applyFont="1" applyFill="1" applyBorder="1" applyAlignment="1" applyProtection="1">
      <alignment horizontal="center" vertical="center"/>
      <protection locked="1" hidden="1"/>
    </xf>
    <xf numFmtId="166" fontId="12" fillId="0" borderId="29" xfId="0" applyNumberFormat="1" applyFont="1" applyFill="1" applyBorder="1" applyAlignment="1" applyProtection="1">
      <alignment horizontal="center" vertical="center"/>
      <protection locked="1" hidden="1"/>
    </xf>
    <xf numFmtId="166" fontId="12" fillId="0" borderId="30" xfId="0" applyNumberFormat="1" applyFont="1" applyFill="1" applyBorder="1" applyAlignment="1" applyProtection="1">
      <alignment horizontal="center" vertical="center"/>
      <protection locked="1" hidden="1"/>
    </xf>
    <xf numFmtId="0" fontId="12" fillId="0" borderId="32" xfId="0" applyFont="1" applyFill="1" applyBorder="1" applyAlignment="1" applyProtection="1">
      <alignment horizontal="left" vertical="center"/>
      <protection locked="1" hidden="1"/>
    </xf>
    <xf numFmtId="0" fontId="12" fillId="0" borderId="3" xfId="0" applyFont="1" applyFill="1" applyBorder="1" applyAlignment="1" applyProtection="1">
      <alignment horizontal="left" vertical="center"/>
      <protection locked="1" hidden="1"/>
    </xf>
    <xf numFmtId="0" fontId="12" fillId="0" borderId="28" xfId="0" applyFont="1" applyFill="1" applyBorder="1" applyAlignment="1" applyProtection="1">
      <alignment horizontal="left" vertical="center"/>
      <protection locked="1" hidden="1"/>
    </xf>
    <xf numFmtId="0" fontId="12" fillId="0" borderId="16" xfId="0" applyFont="1" applyFill="1" applyBorder="1" applyAlignment="1" applyProtection="1">
      <alignment horizontal="left" vertical="center"/>
      <protection locked="1" hidden="1"/>
    </xf>
    <xf numFmtId="0" fontId="12" fillId="51" borderId="50" xfId="0" applyFont="1" applyFill="1" applyBorder="1" applyAlignment="1" applyProtection="1">
      <alignment horizontal="center" vertical="center"/>
      <protection locked="1" hidden="1"/>
    </xf>
    <xf numFmtId="0" fontId="12" fillId="52" borderId="51" xfId="0" applyFont="1" applyFill="1" applyBorder="1" applyAlignment="1" applyProtection="1">
      <alignment horizontal="center" vertical="center"/>
      <protection locked="1" hidden="1"/>
    </xf>
    <xf numFmtId="0" fontId="12" fillId="0" borderId="52" xfId="0" applyFont="1" applyFill="1" applyBorder="1" applyAlignment="1" applyProtection="1">
      <alignment horizontal="center" vertical="center"/>
      <protection locked="1" hidden="1"/>
    </xf>
    <xf numFmtId="0" fontId="12" fillId="0" borderId="53" xfId="0" applyFont="1" applyFill="1" applyBorder="1" applyAlignment="1" applyProtection="1">
      <alignment horizontal="center" vertical="center"/>
      <protection locked="1" hidden="1"/>
    </xf>
    <xf numFmtId="0" fontId="12" fillId="0" borderId="54" xfId="0" applyFont="1" applyFill="1" applyBorder="1" applyAlignment="1" applyProtection="1">
      <alignment horizontal="center" vertical="center"/>
      <protection locked="1" hidden="1"/>
    </xf>
    <xf numFmtId="0" fontId="12" fillId="56" borderId="55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57" borderId="56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58" borderId="57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59" borderId="58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60" borderId="59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61" borderId="60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0" borderId="40" xfId="0" applyFont="1" applyFill="1" applyBorder="1" applyAlignment="1" applyProtection="1">
      <alignment horizontal="left" vertical="center"/>
      <protection locked="1" hidden="1"/>
    </xf>
    <xf numFmtId="20" fontId="12" fillId="0" borderId="32" xfId="0" applyNumberFormat="1" applyFont="1" applyFill="1" applyBorder="1" applyAlignment="1" applyProtection="1">
      <alignment horizontal="center" vertical="center"/>
      <protection locked="1" hidden="1"/>
    </xf>
    <xf numFmtId="20" fontId="12" fillId="0" borderId="3" xfId="0" applyNumberFormat="1" applyFont="1" applyFill="1" applyBorder="1" applyAlignment="1" applyProtection="1">
      <alignment horizontal="center" vertical="center"/>
      <protection locked="1" hidden="1"/>
    </xf>
    <xf numFmtId="20" fontId="12" fillId="0" borderId="40" xfId="0" applyNumberFormat="1" applyFont="1" applyFill="1" applyBorder="1" applyAlignment="1" applyProtection="1">
      <alignment horizontal="center" vertical="center"/>
      <protection locked="1" hidden="1"/>
    </xf>
    <xf numFmtId="0" fontId="12" fillId="0" borderId="18" xfId="0" applyFont="1" applyFill="1" applyBorder="1" applyAlignment="1" applyProtection="1">
      <alignment horizontal="left" vertical="center"/>
      <protection locked="1" hidden="1"/>
    </xf>
    <xf numFmtId="166" fontId="12" fillId="0" borderId="25" xfId="0" applyNumberFormat="1" applyFont="1" applyFill="1" applyBorder="1" applyAlignment="1" applyProtection="1">
      <alignment horizontal="center" vertical="center"/>
      <protection locked="1" hidden="1"/>
    </xf>
    <xf numFmtId="166" fontId="12" fillId="0" borderId="26" xfId="0" applyNumberFormat="1" applyFont="1" applyFill="1" applyBorder="1" applyAlignment="1" applyProtection="1">
      <alignment horizontal="center" vertical="center"/>
      <protection locked="1" hidden="1"/>
    </xf>
    <xf numFmtId="0" fontId="12" fillId="62" borderId="61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63" borderId="62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64" borderId="63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12" fillId="65" borderId="64" xfId="0" applyFont="1" applyFill="1" applyBorder="1" applyAlignment="1" applyProtection="1">
      <alignment horizontal="center" vertical="center"/>
      <protection locked="1" hidden="1"/>
    </xf>
    <xf numFmtId="0" fontId="12" fillId="66" borderId="65" xfId="0" applyFont="1" applyFill="1" applyBorder="1" applyAlignment="1" applyProtection="1">
      <alignment horizontal="center" vertical="center"/>
      <protection locked="1" hidden="1"/>
    </xf>
    <xf numFmtId="165" fontId="22" fillId="0" borderId="44" xfId="0" applyNumberFormat="1" applyFont="1" applyFill="1" applyBorder="1" applyAlignment="1" applyProtection="1">
      <alignment horizontal="right" vertical="center"/>
      <protection locked="1" hidden="1"/>
    </xf>
    <xf numFmtId="165" fontId="22" fillId="0" borderId="1" xfId="0" applyNumberFormat="1" applyFont="1" applyFill="1" applyBorder="1" applyAlignment="1" applyProtection="1">
      <alignment horizontal="right" vertical="center"/>
      <protection locked="1" hidden="1"/>
    </xf>
    <xf numFmtId="164" fontId="22" fillId="0" borderId="44" xfId="0" applyNumberFormat="1" applyFont="1" applyFill="1" applyBorder="1" applyAlignment="1" applyProtection="1">
      <alignment horizontal="center" vertical="center"/>
      <protection locked="1" hidden="1"/>
    </xf>
    <xf numFmtId="164" fontId="22" fillId="0" borderId="1" xfId="0" applyNumberFormat="1" applyFont="1" applyFill="1" applyBorder="1" applyAlignment="1" applyProtection="1">
      <alignment horizontal="center" vertical="center"/>
      <protection locked="1" hidden="1"/>
    </xf>
    <xf numFmtId="164" fontId="22" fillId="0" borderId="45" xfId="0" applyNumberFormat="1" applyFont="1" applyFill="1" applyBorder="1" applyAlignment="1" applyProtection="1">
      <alignment horizontal="center" vertical="center"/>
      <protection locked="1" hidden="1"/>
    </xf>
    <xf numFmtId="0" fontId="22" fillId="9" borderId="8" xfId="0" applyFont="1" applyFill="1" applyBorder="1" applyAlignment="1" applyProtection="1">
      <alignment horizontal="center" vertical="center"/>
      <protection locked="1" hidden="1"/>
    </xf>
    <xf numFmtId="0" fontId="22" fillId="10" borderId="9" xfId="0" applyFont="1" applyFill="1" applyBorder="1" applyAlignment="1" applyProtection="1">
      <alignment horizontal="center" vertical="center"/>
      <protection locked="1" hidden="1"/>
    </xf>
    <xf numFmtId="168" fontId="10" fillId="0" borderId="0" xfId="0" applyNumberFormat="1" applyFont="1" applyAlignment="1" applyProtection="1">
      <alignment horizontal="left" vertical="center"/>
      <protection locked="1" hidden="1"/>
    </xf>
    <xf numFmtId="0" fontId="21" fillId="20" borderId="19" xfId="0" applyFont="1" applyFill="1" applyBorder="1" applyAlignment="1" applyProtection="1">
      <alignment horizontal="center" vertical="center"/>
      <protection locked="1" hidden="1"/>
    </xf>
    <xf numFmtId="0" fontId="21" fillId="10" borderId="9" xfId="0" applyFont="1" applyFill="1" applyBorder="1" applyAlignment="1" applyProtection="1">
      <alignment horizontal="center" vertical="center"/>
      <protection locked="1" hidden="1"/>
    </xf>
    <xf numFmtId="0" fontId="21" fillId="21" borderId="20" xfId="0" applyFont="1" applyFill="1" applyBorder="1" applyAlignment="1" applyProtection="1">
      <alignment horizontal="center" vertical="center"/>
      <protection locked="1" hidden="1"/>
    </xf>
    <xf numFmtId="0" fontId="21" fillId="0" borderId="27" xfId="0" applyFont="1" applyFill="1" applyBorder="1" applyAlignment="1" applyProtection="1">
      <alignment horizontal="left" vertical="center"/>
      <protection locked="1" hidden="1"/>
    </xf>
    <xf numFmtId="0" fontId="21" fillId="0" borderId="3" xfId="0" applyFont="1" applyFill="1" applyBorder="1" applyAlignment="1" applyProtection="1">
      <alignment horizontal="left" vertical="center"/>
      <protection locked="1" hidden="1"/>
    </xf>
    <xf numFmtId="0" fontId="21" fillId="0" borderId="28" xfId="0" applyFont="1" applyFill="1" applyBorder="1" applyAlignment="1" applyProtection="1">
      <alignment horizontal="left" vertical="center"/>
      <protection locked="1" hidden="1"/>
    </xf>
    <xf numFmtId="0" fontId="22" fillId="0" borderId="7" xfId="0" applyFont="1" applyFill="1" applyBorder="1" applyAlignment="1" applyProtection="1">
      <alignment horizontal="left" vertical="center"/>
      <protection locked="1" hidden="1"/>
    </xf>
    <xf numFmtId="0" fontId="22" fillId="0" borderId="4" xfId="0" applyFont="1" applyFill="1" applyBorder="1" applyAlignment="1" applyProtection="1">
      <alignment horizontal="left" vertical="center"/>
      <protection locked="1" hidden="1"/>
    </xf>
    <xf numFmtId="0" fontId="22" fillId="0" borderId="12" xfId="0" applyFont="1" applyFill="1" applyBorder="1" applyAlignment="1" applyProtection="1">
      <alignment horizontal="left" vertical="center"/>
      <protection locked="1" hidden="1"/>
    </xf>
    <xf numFmtId="0" fontId="22" fillId="12" borderId="11" xfId="0" applyFont="1" applyFill="1" applyBorder="1" applyAlignment="1" applyProtection="1">
      <alignment horizontal="center" vertical="center"/>
      <protection locked="1" hidden="1"/>
    </xf>
    <xf numFmtId="20" fontId="10" fillId="0" borderId="0" xfId="0" applyNumberFormat="1" applyFont="1" applyAlignment="1" applyProtection="1">
      <alignment horizontal="center" vertical="center"/>
      <protection locked="1" hidden="1"/>
    </xf>
    <xf numFmtId="0" fontId="21" fillId="0" borderId="15" xfId="0" applyFont="1" applyFill="1" applyBorder="1" applyAlignment="1" applyProtection="1">
      <alignment horizontal="left" vertical="center"/>
      <protection locked="1" hidden="1"/>
    </xf>
    <xf numFmtId="0" fontId="21" fillId="0" borderId="2" xfId="0" applyFont="1" applyFill="1" applyBorder="1" applyAlignment="1" applyProtection="1">
      <alignment horizontal="left" vertical="center"/>
      <protection locked="1" hidden="1"/>
    </xf>
    <xf numFmtId="0" fontId="21" fillId="0" borderId="16" xfId="0" applyFont="1" applyFill="1" applyBorder="1" applyAlignment="1" applyProtection="1">
      <alignment horizontal="left" vertical="center"/>
      <protection locked="1" hidden="1"/>
    </xf>
    <xf numFmtId="0" fontId="21" fillId="0" borderId="17" xfId="0" applyFont="1" applyFill="1" applyBorder="1" applyAlignment="1" applyProtection="1">
      <alignment horizontal="left" vertical="center"/>
      <protection locked="1" hidden="1"/>
    </xf>
    <xf numFmtId="0" fontId="21" fillId="0" borderId="4" xfId="0" applyFont="1" applyFill="1" applyBorder="1" applyAlignment="1" applyProtection="1">
      <alignment horizontal="left" vertical="center"/>
      <protection locked="1" hidden="1"/>
    </xf>
    <xf numFmtId="0" fontId="21" fillId="0" borderId="18" xfId="0" applyFont="1" applyFill="1" applyBorder="1" applyAlignment="1" applyProtection="1">
      <alignment horizontal="left" vertical="center"/>
      <protection locked="1" hidden="1"/>
    </xf>
    <xf numFmtId="169" fontId="10" fillId="0" borderId="0" xfId="0" applyNumberFormat="1" applyFont="1" applyAlignment="1" applyProtection="1">
      <alignment horizontal="center" vertical="center"/>
      <protection locked="1" hidden="1"/>
    </xf>
    <xf numFmtId="0" fontId="22" fillId="22" borderId="21" xfId="0" applyFont="1" applyFill="1" applyBorder="1" applyAlignment="1" applyProtection="1">
      <alignment horizontal="center" vertical="center"/>
      <protection locked="1" hidden="1"/>
    </xf>
    <xf numFmtId="0" fontId="22" fillId="23" borderId="22" xfId="0" applyFont="1" applyFill="1" applyBorder="1" applyAlignment="1" applyProtection="1">
      <alignment horizontal="center" vertical="center"/>
      <protection locked="1" hidden="1"/>
    </xf>
    <xf numFmtId="1" fontId="22" fillId="0" borderId="26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26" xfId="0" applyFont="1" applyFill="1" applyBorder="1" applyAlignment="1" applyProtection="1">
      <alignment horizontal="center" vertical="center"/>
      <protection locked="1" hidden="1"/>
    </xf>
    <xf numFmtId="0" fontId="22" fillId="0" borderId="37" xfId="0" applyFont="1" applyFill="1" applyBorder="1" applyAlignment="1" applyProtection="1">
      <alignment horizontal="center" vertical="center"/>
      <protection locked="1" hidden="1"/>
    </xf>
    <xf numFmtId="0" fontId="22" fillId="37" borderId="36" xfId="0" applyFont="1" applyFill="1" applyBorder="1" applyAlignment="1" applyProtection="1">
      <alignment horizontal="center" vertical="center"/>
      <protection locked="1" hidden="1"/>
    </xf>
    <xf numFmtId="0" fontId="22" fillId="39" borderId="38" xfId="0" applyFont="1" applyFill="1" applyBorder="1" applyAlignment="1" applyProtection="1">
      <alignment horizontal="center" vertical="center"/>
      <protection locked="1" hidden="1"/>
    </xf>
    <xf numFmtId="165" fontId="22" fillId="0" borderId="6" xfId="0" applyNumberFormat="1" applyFont="1" applyFill="1" applyBorder="1" applyAlignment="1" applyProtection="1">
      <alignment horizontal="right" vertical="center"/>
      <protection locked="1" hidden="1"/>
    </xf>
    <xf numFmtId="165" fontId="22" fillId="0" borderId="2" xfId="0" applyNumberFormat="1" applyFont="1" applyFill="1" applyBorder="1" applyAlignment="1" applyProtection="1">
      <alignment horizontal="right" vertical="center"/>
      <protection locked="1" hidden="1"/>
    </xf>
    <xf numFmtId="0" fontId="22" fillId="0" borderId="23" xfId="0" applyFont="1" applyFill="1" applyBorder="1" applyAlignment="1" applyProtection="1">
      <alignment horizontal="center" vertical="center"/>
      <protection locked="1" hidden="1"/>
    </xf>
    <xf numFmtId="0" fontId="22" fillId="0" borderId="24" xfId="0" applyFont="1" applyFill="1" applyBorder="1" applyAlignment="1" applyProtection="1">
      <alignment horizontal="center" vertical="center"/>
      <protection locked="1" hidden="1"/>
    </xf>
    <xf numFmtId="170" fontId="10" fillId="0" borderId="0" xfId="0" applyNumberFormat="1" applyFont="1" applyAlignment="1" applyProtection="1">
      <alignment horizontal="left" vertical="center"/>
      <protection locked="1" hidden="1"/>
    </xf>
    <xf numFmtId="0" fontId="22" fillId="0" borderId="66" xfId="0" applyFont="1" applyFill="1" applyBorder="1" applyAlignment="1" applyProtection="1">
      <alignment horizontal="center" vertical="center"/>
      <protection locked="1" hidden="1"/>
    </xf>
    <xf numFmtId="0" fontId="22" fillId="0" borderId="67" xfId="0" applyFont="1" applyFill="1" applyBorder="1" applyAlignment="1" applyProtection="1">
      <alignment horizontal="center" vertical="center"/>
      <protection locked="1" hidden="1"/>
    </xf>
    <xf numFmtId="20" fontId="22" fillId="0" borderId="6" xfId="0" applyNumberFormat="1" applyFont="1" applyFill="1" applyBorder="1" applyAlignment="1" applyProtection="1">
      <alignment horizontal="center" vertical="center"/>
      <protection locked="1" hidden="1"/>
    </xf>
    <xf numFmtId="20" fontId="22" fillId="0" borderId="2" xfId="0" applyNumberFormat="1" applyFont="1" applyFill="1" applyBorder="1" applyAlignment="1" applyProtection="1">
      <alignment horizontal="center" vertical="center"/>
      <protection locked="1" hidden="1"/>
    </xf>
    <xf numFmtId="20" fontId="22" fillId="0" borderId="10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29" xfId="0" applyFont="1" applyFill="1" applyBorder="1" applyAlignment="1" applyProtection="1">
      <alignment horizontal="center" vertical="center"/>
      <protection locked="1" hidden="1"/>
    </xf>
    <xf numFmtId="0" fontId="22" fillId="0" borderId="30" xfId="0" applyFont="1" applyFill="1" applyBorder="1" applyAlignment="1" applyProtection="1">
      <alignment horizontal="center" vertical="center"/>
      <protection locked="1" hidden="1"/>
    </xf>
    <xf numFmtId="20" fontId="22" fillId="0" borderId="32" xfId="0" applyNumberFormat="1" applyFont="1" applyFill="1" applyBorder="1" applyAlignment="1" applyProtection="1">
      <alignment horizontal="center" vertical="center"/>
      <protection locked="1" hidden="1"/>
    </xf>
    <xf numFmtId="20" fontId="22" fillId="0" borderId="3" xfId="0" applyNumberFormat="1" applyFont="1" applyFill="1" applyBorder="1" applyAlignment="1" applyProtection="1">
      <alignment horizontal="center" vertical="center"/>
      <protection locked="1" hidden="1"/>
    </xf>
    <xf numFmtId="20" fontId="22" fillId="0" borderId="40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6" xfId="0" applyFont="1" applyFill="1" applyBorder="1" applyAlignment="1" applyProtection="1">
      <alignment horizontal="left" vertical="center"/>
      <protection locked="1" hidden="1"/>
    </xf>
    <xf numFmtId="0" fontId="22" fillId="51" borderId="50" xfId="0" applyFont="1" applyFill="1" applyBorder="1" applyAlignment="1" applyProtection="1">
      <alignment horizontal="center" vertical="center"/>
      <protection locked="1" hidden="1"/>
    </xf>
    <xf numFmtId="0" fontId="22" fillId="52" borderId="51" xfId="0" applyFont="1" applyFill="1" applyBorder="1" applyAlignment="1" applyProtection="1">
      <alignment horizontal="center" vertical="center"/>
      <protection locked="1" hidden="1"/>
    </xf>
    <xf numFmtId="0" fontId="22" fillId="0" borderId="49" xfId="0" applyFont="1" applyFill="1" applyBorder="1" applyAlignment="1" applyProtection="1">
      <alignment horizontal="center" vertical="center"/>
      <protection locked="1" hidden="1"/>
    </xf>
    <xf numFmtId="0" fontId="22" fillId="0" borderId="41" xfId="0" applyFont="1" applyFill="1" applyBorder="1" applyAlignment="1" applyProtection="1">
      <alignment horizontal="center" vertical="center"/>
      <protection locked="1" hidden="1"/>
    </xf>
    <xf numFmtId="0" fontId="22" fillId="0" borderId="39" xfId="0" applyFont="1" applyFill="1" applyBorder="1" applyAlignment="1" applyProtection="1">
      <alignment horizontal="center" vertical="center"/>
      <protection locked="1" hidden="1"/>
    </xf>
    <xf numFmtId="0" fontId="22" fillId="0" borderId="32" xfId="0" applyFont="1" applyFill="1" applyBorder="1" applyAlignment="1" applyProtection="1">
      <alignment horizontal="center" vertical="center"/>
      <protection locked="1" hidden="1"/>
    </xf>
    <xf numFmtId="0" fontId="22" fillId="0" borderId="40" xfId="0" applyFont="1" applyFill="1" applyBorder="1" applyAlignment="1" applyProtection="1">
      <alignment horizontal="center" vertical="center"/>
      <protection locked="1" hidden="1"/>
    </xf>
    <xf numFmtId="166" fontId="22" fillId="0" borderId="23" xfId="0" applyNumberFormat="1" applyFont="1" applyFill="1" applyBorder="1" applyAlignment="1" applyProtection="1">
      <alignment horizontal="center" vertical="center"/>
      <protection locked="1" hidden="1"/>
    </xf>
    <xf numFmtId="166" fontId="22" fillId="0" borderId="24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6" xfId="0" applyFont="1" applyFill="1" applyBorder="1" applyAlignment="1" applyProtection="1">
      <alignment horizontal="center" vertical="center"/>
      <protection locked="1" hidden="1"/>
    </xf>
    <xf numFmtId="0" fontId="22" fillId="0" borderId="10" xfId="0" applyFont="1" applyFill="1" applyBorder="1" applyAlignment="1" applyProtection="1">
      <alignment horizontal="center" vertical="center"/>
      <protection locked="1" hidden="1"/>
    </xf>
    <xf numFmtId="0" fontId="22" fillId="0" borderId="32" xfId="0" applyFont="1" applyFill="1" applyBorder="1" applyAlignment="1" applyProtection="1">
      <alignment horizontal="left" vertical="center"/>
      <protection locked="1" hidden="1"/>
    </xf>
    <xf numFmtId="0" fontId="22" fillId="0" borderId="28" xfId="0" applyFont="1" applyFill="1" applyBorder="1" applyAlignment="1" applyProtection="1">
      <alignment horizontal="left" vertical="center"/>
      <protection locked="1" hidden="1"/>
    </xf>
    <xf numFmtId="166" fontId="22" fillId="0" borderId="29" xfId="0" applyNumberFormat="1" applyFont="1" applyFill="1" applyBorder="1" applyAlignment="1" applyProtection="1">
      <alignment horizontal="center" vertical="center"/>
      <protection locked="1" hidden="1"/>
    </xf>
    <xf numFmtId="166" fontId="22" fillId="0" borderId="30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16" xfId="0" applyFont="1" applyFill="1" applyBorder="1" applyAlignment="1" applyProtection="1">
      <alignment horizontal="left" vertical="center"/>
      <protection locked="1" hidden="1"/>
    </xf>
    <xf numFmtId="1" fontId="22" fillId="0" borderId="30" xfId="0" applyNumberFormat="1" applyFont="1" applyFill="1" applyBorder="1" applyAlignment="1" applyProtection="1">
      <alignment horizontal="center" vertical="center"/>
      <protection locked="1" hidden="1"/>
    </xf>
    <xf numFmtId="0" fontId="22" fillId="0" borderId="31" xfId="0" applyFont="1" applyFill="1" applyBorder="1" applyAlignment="1" applyProtection="1">
      <alignment horizontal="center" vertical="center"/>
      <protection locked="1" hidden="1"/>
    </xf>
    <xf numFmtId="1" fontId="22" fillId="0" borderId="24" xfId="0" applyNumberFormat="1" applyFont="1" applyFill="1" applyBorder="1" applyAlignment="1" applyProtection="1">
      <alignment horizontal="center" vertical="center"/>
      <protection locked="1" hidden="1"/>
    </xf>
    <xf numFmtId="0" fontId="22" fillId="69" borderId="68" xfId="0" applyFont="1" applyFill="1" applyBorder="1" applyAlignment="1" applyProtection="1">
      <alignment horizontal="center" vertical="center"/>
      <protection locked="1" hidden="1"/>
    </xf>
    <xf numFmtId="0" fontId="22" fillId="70" borderId="69" xfId="0" applyFont="1" applyFill="1" applyBorder="1" applyAlignment="1" applyProtection="1">
      <alignment horizontal="center" vertical="center"/>
      <protection locked="1" hidden="1"/>
    </xf>
    <xf numFmtId="0" fontId="22" fillId="71" borderId="70" xfId="0" applyFont="1" applyFill="1" applyBorder="1" applyAlignment="1" applyProtection="1">
      <alignment horizontal="center" vertical="center"/>
      <protection locked="1" hidden="1"/>
    </xf>
    <xf numFmtId="0" fontId="22" fillId="0" borderId="54" xfId="0" applyFont="1" applyFill="1" applyBorder="1" applyAlignment="1" applyProtection="1">
      <alignment horizontal="center" vertical="center"/>
      <protection locked="1" hidden="1"/>
    </xf>
    <xf numFmtId="0" fontId="22" fillId="0" borderId="25" xfId="0" applyFont="1" applyFill="1" applyBorder="1" applyAlignment="1" applyProtection="1">
      <alignment horizontal="center" vertical="center"/>
      <protection locked="1" hidden="1"/>
    </xf>
    <xf numFmtId="0" fontId="22" fillId="34" borderId="33" xfId="0" applyFont="1" applyFill="1" applyBorder="1" applyAlignment="1" applyProtection="1">
      <alignment horizontal="center" vertical="center"/>
      <protection locked="1" hidden="1"/>
    </xf>
    <xf numFmtId="0" fontId="22" fillId="35" borderId="34" xfId="0" applyFont="1" applyFill="1" applyBorder="1" applyAlignment="1" applyProtection="1">
      <alignment horizontal="center" vertical="center"/>
      <protection locked="1" hidden="1"/>
    </xf>
    <xf numFmtId="0" fontId="22" fillId="36" borderId="35" xfId="0" applyFont="1" applyFill="1" applyBorder="1" applyAlignment="1" applyProtection="1">
      <alignment horizontal="center" vertical="center"/>
      <protection locked="1" hidden="1"/>
    </xf>
    <xf numFmtId="0" fontId="22" fillId="0" borderId="5" xfId="0" applyFont="1" applyFill="1" applyBorder="1" applyAlignment="1" applyProtection="1">
      <alignment horizontal="center" vertical="center"/>
      <protection locked="1" hidden="1"/>
    </xf>
    <xf numFmtId="0" fontId="22" fillId="0" borderId="0" xfId="0" applyFont="1" applyAlignment="1" applyProtection="1">
      <alignment horizontal="center" vertical="center"/>
      <protection locked="1" hidden="1"/>
    </xf>
    <xf numFmtId="165" fontId="22" fillId="0" borderId="32" xfId="0" applyNumberFormat="1" applyFont="1" applyFill="1" applyBorder="1" applyAlignment="1" applyProtection="1">
      <alignment horizontal="right" vertical="center"/>
      <protection locked="1" hidden="1"/>
    </xf>
    <xf numFmtId="165" fontId="22" fillId="0" borderId="3" xfId="0" applyNumberFormat="1" applyFont="1" applyFill="1" applyBorder="1" applyAlignment="1" applyProtection="1">
      <alignment horizontal="right" vertical="center"/>
      <protection locked="1" hidden="1"/>
    </xf>
    <xf numFmtId="0" fontId="22" fillId="72" borderId="71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73" borderId="72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74" borderId="73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75" borderId="74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76" borderId="75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77" borderId="76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166" fontId="22" fillId="0" borderId="25" xfId="0" applyNumberFormat="1" applyFont="1" applyFill="1" applyBorder="1" applyAlignment="1" applyProtection="1">
      <alignment horizontal="center" vertical="center"/>
      <protection locked="1" hidden="1"/>
    </xf>
    <xf numFmtId="166" fontId="22" fillId="0" borderId="26" xfId="0" applyNumberFormat="1" applyFont="1" applyFill="1" applyBorder="1" applyAlignment="1" applyProtection="1">
      <alignment horizontal="center" vertical="center"/>
      <protection locked="1" hidden="1"/>
    </xf>
    <xf numFmtId="0" fontId="22" fillId="78" borderId="77" xfId="0" applyFont="1" applyFill="1" applyBorder="1" applyAlignment="1" applyProtection="1">
      <alignment horizontal="center" vertical="center"/>
      <protection locked="1" hidden="1"/>
    </xf>
    <xf numFmtId="0" fontId="22" fillId="79" borderId="78" xfId="0" applyFont="1" applyFill="1" applyBorder="1" applyAlignment="1" applyProtection="1">
      <alignment horizontal="center" vertical="center"/>
      <protection locked="1" hidden="1"/>
    </xf>
    <xf numFmtId="0" fontId="22" fillId="0" borderId="7" xfId="0" applyFont="1" applyFill="1" applyBorder="1" applyAlignment="1" applyProtection="1">
      <alignment horizontal="center" vertical="center"/>
      <protection locked="1" hidden="1"/>
    </xf>
    <xf numFmtId="0" fontId="22" fillId="0" borderId="12" xfId="0" applyFont="1" applyFill="1" applyBorder="1" applyAlignment="1" applyProtection="1">
      <alignment horizontal="center" vertical="center"/>
      <protection locked="1" hidden="1"/>
    </xf>
    <xf numFmtId="0" fontId="22" fillId="0" borderId="10" xfId="0" applyFont="1" applyFill="1" applyBorder="1" applyAlignment="1" applyProtection="1">
      <alignment horizontal="left" vertical="center"/>
      <protection locked="1" hidden="1"/>
    </xf>
    <xf numFmtId="0" fontId="22" fillId="0" borderId="40" xfId="0" applyFont="1" applyFill="1" applyBorder="1" applyAlignment="1" applyProtection="1">
      <alignment horizontal="left" vertical="center"/>
      <protection locked="1" hidden="1"/>
    </xf>
    <xf numFmtId="0" fontId="22" fillId="0" borderId="18" xfId="0" applyFont="1" applyFill="1" applyBorder="1" applyAlignment="1" applyProtection="1">
      <alignment horizontal="left" vertical="center"/>
      <protection locked="1" hidden="1"/>
    </xf>
    <xf numFmtId="0" fontId="22" fillId="43" borderId="42" xfId="0" applyFont="1" applyFill="1" applyBorder="1" applyAlignment="1" applyProtection="1">
      <alignment horizontal="center" vertical="center"/>
      <protection locked="1" hidden="1"/>
    </xf>
    <xf numFmtId="0" fontId="22" fillId="44" borderId="43" xfId="0" applyFont="1" applyFill="1" applyBorder="1" applyAlignment="1" applyProtection="1">
      <alignment horizontal="center" vertical="center"/>
      <protection locked="1" hidden="1"/>
    </xf>
    <xf numFmtId="0" fontId="22" fillId="80" borderId="79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81" borderId="80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82" borderId="81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  <xf numFmtId="0" fontId="22" fillId="83" borderId="82" xfId="0" applyFont="1" applyFill="1" applyBorder="1" applyAlignment="1" applyProtection="1">
      <alignment horizontal="center" textRotation="90"/>
      <protection locked="1" hidden="1"/>
      <extLst>
        <ext uri="smNativeData">
          <pm:cellMargin xmlns:pm="smNativeData" id="1737391396" l="0" r="0" t="0" b="0" textRotation="3"/>
        </ext>
      </extLst>
    </xf>
  </cellXfs>
  <cellStyles count="1">
    <cellStyle name="Normal" xfId="0" builtinId="0" customBuiltin="1"/>
  </cellStyles>
  <dxfs count="48">
    <dxf>
      <font>
        <color rgb="FF008000"/>
        <extLst>
          <ext uri="smNativeData">
            <pm:charSpec xmlns:pm="smNativeData" id="1737391396" fgClr="008000">
              <pm:latin/>
              <pm:cs/>
              <pm:ea/>
            </pm:charSpec>
          </ext>
        </extLst>
      </font>
    </dxf>
    <dxf>
      <font>
        <color rgb="FF0000FF"/>
        <extLst>
          <ext uri="smNativeData">
            <pm:charSpec xmlns:pm="smNativeData" id="1737391396" fgClr="0000FF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8000"/>
        <extLst>
          <ext uri="smNativeData">
            <pm:charSpec xmlns:pm="smNativeData" id="1737391396" fgClr="008000">
              <pm:latin/>
              <pm:cs/>
              <pm:ea/>
            </pm:charSpec>
          </ext>
        </extLst>
      </font>
    </dxf>
    <dxf>
      <font>
        <color rgb="FF0000FF"/>
        <extLst>
          <ext uri="smNativeData">
            <pm:charSpec xmlns:pm="smNativeData" id="1737391396" fgClr="0000FF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ill>
        <patternFill patternType="solid">
          <bgColor rgb="FFFF0000"/>
          <extLst>
            <ext uri="smNativeData">
              <pm:shade xmlns:pm="smNativeData" id="1737391396" type="1" fgLvl="100" fgClr="00FF0000" bgLvl="100" bgClr="FFFFFFFF"/>
            </ext>
          </extLst>
        </patternFill>
      </fill>
    </dxf>
    <dxf>
      <fill>
        <patternFill patternType="solid">
          <bgColor rgb="FFCCFFCC"/>
          <extLst>
            <ext uri="smNativeData">
              <pm:shade xmlns:pm="smNativeData" id="1737391396" type="1" fgLvl="100" fgClr="00CCFFCC" bgLvl="100" bgClr="FFFFFFFF"/>
            </ext>
          </extLst>
        </patternFill>
      </fill>
    </dxf>
    <dxf>
      <fill>
        <patternFill patternType="solid">
          <bgColor rgb="FFFF0000"/>
          <extLst>
            <ext uri="smNativeData">
              <pm:shade xmlns:pm="smNativeData" id="1737391396" type="1" fgLvl="100" fgClr="00FF0000" bgLvl="100" bgClr="FFFFFFFF"/>
            </ext>
          </extLst>
        </patternFill>
      </fill>
    </dxf>
    <dxf>
      <fill>
        <patternFill patternType="solid">
          <bgColor rgb="FFCCFFCC"/>
          <extLst>
            <ext uri="smNativeData">
              <pm:shade xmlns:pm="smNativeData" id="1737391396" type="1" fgLvl="100" fgClr="00CCFFCC" bgLvl="100" bgClr="FFFFFFFF"/>
            </ext>
          </extLst>
        </patternFill>
      </fill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b/>
        <i val="0"/>
        <color rgb="FF800080"/>
        <extLst>
          <ext uri="smNativeData">
            <pm:charSpec xmlns:pm="smNativeData" id="1737391396" fgClr="800080">
              <pm:latin weight="bold" i="0"/>
              <pm:cs weight="bold" i="0"/>
              <pm:ea weight="bold" i="0"/>
            </pm:charSpec>
          </ext>
        </extLst>
      </font>
    </dxf>
    <dxf>
      <fill>
        <patternFill patternType="solid">
          <bgColor rgb="FFCCFFCC"/>
          <extLst>
            <ext uri="smNativeData">
              <pm:shade xmlns:pm="smNativeData" id="1737391396" type="1" fgLvl="100" fgClr="00CCFFCC" bgLvl="100" bgClr="FFFFFFFF"/>
            </ext>
          </extLst>
        </patternFill>
      </fill>
    </dxf>
    <dxf/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  <dxf>
      <font>
        <color rgb="FF000000"/>
        <extLst>
          <ext uri="smNativeData">
            <pm:charSpec xmlns:pm="smNativeData" id="1737391396" fgClr="000000">
              <pm:latin/>
              <pm:cs/>
              <pm:ea/>
            </pm:charSpec>
          </ext>
        </extLst>
      </font>
    </dxf>
    <dxf>
      <font>
        <color rgb="FFFF0000"/>
        <extLst>
          <ext uri="smNativeData">
            <pm:charSpec xmlns:pm="smNativeData" id="1737391396" fgClr="FF0000">
              <pm:latin/>
              <pm:cs/>
              <pm:ea/>
            </pm:charSpec>
          </ext>
        </extLst>
      </font>
    </dxf>
  </dxfs>
  <tableStyles count="0"/>
  <extLst>
    <ext uri="smNativeData">
      <pm:charStyles xmlns:pm="smNativeData" id="1737391396" count="1">
        <pm:charStyle name="Normal" fontId="0" Id="1"/>
      </pm:charStyles>
      <pm:colors xmlns:pm="smNativeData" id="1737391396" count="4">
        <pm:color name="Gelbbraun" rgb="FFCC99"/>
        <pm:color name="Pastellgrün" rgb="CCFFCC"/>
        <pm:color name="Farbe 26" rgb="008000"/>
        <pm:color name="Farbe 27" rgb="80008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38100</xdr:colOff>
      <xdr:row>0</xdr:row>
      <xdr:rowOff>352425</xdr:rowOff>
    </xdr:from>
    <xdr:to>
      <xdr:col>50</xdr:col>
      <xdr:colOff>104775</xdr:colOff>
      <xdr:row>7</xdr:row>
      <xdr:rowOff>95250</xdr:rowOff>
    </xdr:to>
    <xdr:pic macro="">
      <xdr:nvPicPr>
        <xdr:cNvPr id="2" name="Picture 1"/>
        <xdr:cNvPicPr>
          <a:picLocks noChangeAspect="1"/>
          <a:extLst>
            <a:ext uri="smNativeData">
              <pm:smNativeData xmlns:pm="smNativeData" val="SMDATA_16_JH2OZx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KgAAAJADAQEHAAAAMgAAAA4CwwJyJwAAKwIAAOEHAADdCA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12230" y="352425"/>
          <a:ext cx="1280795" cy="144081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66675</xdr:colOff>
      <xdr:row>1</xdr:row>
      <xdr:rowOff>28575</xdr:rowOff>
    </xdr:from>
    <xdr:to>
      <xdr:col>50</xdr:col>
      <xdr:colOff>133350</xdr:colOff>
      <xdr:row>7</xdr:row>
      <xdr:rowOff>142875</xdr:rowOff>
    </xdr:to>
    <xdr:pic macro="">
      <xdr:nvPicPr>
        <xdr:cNvPr id="2" name="Picture 1"/>
        <xdr:cNvPicPr>
          <a:picLocks noChangeAspect="1"/>
          <a:extLst>
            <a:ext uri="smNativeData">
              <pm:smNativeData xmlns:pm="smNativeData" val="SMDATA_16_JH2OZx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KgAAAEcAwgEHAAAAMgAAABUDhAOfJwAAwwAAAOEHAAC3CA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40805" y="123825"/>
          <a:ext cx="1280795" cy="141668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O377"/>
  <sheetViews>
    <sheetView showGridLines="0" showRowColHeaders="0" tabSelected="1" view="normal" workbookViewId="0">
      <selection activeCell="R10" sqref="R10"/>
    </sheetView>
  </sheetViews>
  <sheetFormatPr defaultRowHeight="13.45" zeroHeight="1"/>
  <cols>
    <col min="1" max="61" width="2.153153" customWidth="1" style="1"/>
    <col min="62" max="84" width="2.153153" hidden="1" customWidth="1" style="1">
      <extLst>
        <ext uri="smNativeData">
          <pm:columnDef xmlns:pm="smNativeData" id="1737391396" min="62" max="84" hidden="1" collapsedDB="0" collapsedOL="0"/>
        </ext>
      </extLst>
    </col>
    <col min="85" max="110" width="2.153153" hidden="1" customWidth="1" style="5">
      <extLst>
        <ext uri="smNativeData">
          <pm:columnDef xmlns:pm="smNativeData" id="1737391396" min="85" max="110" hidden="1" collapsedDB="0" collapsedOL="0"/>
        </ext>
      </extLst>
    </col>
    <col min="111" max="16384" width="2.153153" hidden="1" customWidth="1" style="1">
      <extLst>
        <ext uri="smNativeData">
          <pm:columnDef xmlns:pm="smNativeData" id="1737391396" min="111" max="16384" hidden="1" collapsedDB="0" collapsedOL="0"/>
        </ext>
      </extLst>
    </col>
  </cols>
  <sheetData>
    <row r="1" spans="1:1" ht="31.15" customHeight="1"/>
    <row r="2" spans="2:95">
      <c r="B2" s="69" t="s">
        <v>0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1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3"/>
      <c r="BC2" s="3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</row>
    <row r="3" spans="2:110" s="6" customFormat="1" ht="27.10">
      <c r="B3" s="76" t="s">
        <v>1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S3" s="86" t="s">
        <v>2</v>
      </c>
      <c r="AT3" s="86"/>
      <c r="AU3" s="86"/>
      <c r="AV3" s="86"/>
      <c r="AW3" s="86"/>
      <c r="AX3" s="86"/>
      <c r="AY3" s="86"/>
      <c r="AZ3" s="86"/>
      <c r="BB3" s="7"/>
      <c r="BC3" s="7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</row>
    <row r="4" spans="2:110" s="9" customFormat="1" ht="15.80">
      <c r="B4" s="75" t="s">
        <v>3</v>
      </c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BB4" s="10"/>
      <c r="BC4" s="10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</row>
    <row r="5" spans="85:110" s="9" customFormat="1" ht="6.20" customHeight="1"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</row>
    <row r="6" spans="2:110" s="12" customFormat="1" ht="14.60">
      <c r="B6" s="74" t="s">
        <v>4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</row>
    <row r="7" spans="85:110" s="9" customFormat="1" ht="6.20" customHeight="1"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</row>
    <row r="8" spans="2:110" s="15" customFormat="1" ht="14.60">
      <c r="B8" s="72" t="s">
        <v>5</v>
      </c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6"/>
      <c r="BC8" s="16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</row>
    <row r="9" spans="85:110" s="9" customFormat="1" ht="6.20" customHeight="1"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</row>
    <row r="10" spans="2:110" s="12" customFormat="1" ht="14.60">
      <c r="B10" s="18" t="s">
        <v>6</v>
      </c>
      <c r="C10" s="18"/>
      <c r="D10" s="18"/>
      <c r="E10" s="18"/>
      <c r="F10" s="18"/>
      <c r="G10" s="18"/>
      <c r="H10" s="77" t="n">
        <v>0.39583333333333325</v>
      </c>
      <c r="I10" s="77"/>
      <c r="J10" s="77"/>
      <c r="K10" s="77"/>
      <c r="L10" s="12" t="s">
        <v>7</v>
      </c>
      <c r="T10" s="18" t="s">
        <v>8</v>
      </c>
      <c r="U10" s="73" t="n">
        <v>1</v>
      </c>
      <c r="V10" s="73" t="s">
        <v>9</v>
      </c>
      <c r="W10" s="16" t="s">
        <v>10</v>
      </c>
      <c r="X10" s="88" t="n">
        <v>10</v>
      </c>
      <c r="Y10" s="88"/>
      <c r="Z10" s="88"/>
      <c r="AA10" s="88"/>
      <c r="AB10" s="88"/>
      <c r="AC10" s="18" t="str">
        <f>IF(U10=2,"Halbzeit:","")</f>
        <v/>
      </c>
      <c r="AD10" s="18"/>
      <c r="AE10" s="18"/>
      <c r="AF10" s="18"/>
      <c r="AG10" s="18"/>
      <c r="AH10" s="18"/>
      <c r="AI10" s="88"/>
      <c r="AJ10" s="88"/>
      <c r="AK10" s="88"/>
      <c r="AL10" s="88"/>
      <c r="AM10" s="88"/>
      <c r="AO10" s="18" t="s">
        <v>11</v>
      </c>
      <c r="AP10" s="18"/>
      <c r="AQ10" s="18"/>
      <c r="AR10" s="18"/>
      <c r="AS10" s="18"/>
      <c r="AT10" s="18"/>
      <c r="AU10" s="18"/>
      <c r="AV10" s="18"/>
      <c r="AW10" s="87" t="n">
        <v>2</v>
      </c>
      <c r="AX10" s="87"/>
      <c r="AY10" s="87"/>
      <c r="AZ10" s="87"/>
      <c r="BA10" s="87"/>
      <c r="BB10" s="19"/>
      <c r="BC10" s="19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</row>
    <row r="11" spans="1:1" ht="9.40" customHeight="1"/>
    <row r="12" spans="1:1" ht="6.20" customHeight="1"/>
    <row r="13" spans="2:110" s="15" customFormat="1" ht="18" customHeight="1">
      <c r="B13" s="20" t="s">
        <v>12</v>
      </c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</row>
    <row r="14" spans="85:110" s="15" customFormat="1" ht="18" customHeight="1"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</row>
    <row r="15" spans="14:116" s="15" customFormat="1" ht="18" customHeight="1">
      <c r="N15" s="84" t="s">
        <v>13</v>
      </c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  <c r="AC15" s="65"/>
      <c r="AD15" s="65"/>
      <c r="AE15" s="65"/>
      <c r="AF15" s="85"/>
      <c r="AG15" s="49"/>
      <c r="AH15" s="49"/>
      <c r="AI15" s="49"/>
      <c r="AJ15" s="49"/>
      <c r="AK15" s="49"/>
      <c r="AM15" s="49"/>
      <c r="AN15" s="49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</row>
    <row r="16" spans="13:116" s="15" customFormat="1" ht="18" customHeight="1">
      <c r="M16" s="50" t="n">
        <v>1</v>
      </c>
      <c r="N16" s="81" t="s">
        <v>14</v>
      </c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3"/>
      <c r="AG16" s="49"/>
      <c r="AH16" s="49"/>
      <c r="AI16" s="49"/>
      <c r="AJ16" s="49"/>
      <c r="AK16" s="49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</row>
    <row r="17" spans="13:119" s="15" customFormat="1" ht="18" customHeight="1">
      <c r="M17" s="50" t="n">
        <v>2</v>
      </c>
      <c r="N17" s="78" t="s">
        <v>15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80"/>
      <c r="AG17" s="49"/>
      <c r="AH17" s="49"/>
      <c r="AI17" s="49"/>
      <c r="AJ17" s="49"/>
      <c r="AK17" s="49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</row>
    <row r="18" spans="13:119" s="15" customFormat="1" ht="18" customHeight="1">
      <c r="M18" s="50" t="n">
        <v>3</v>
      </c>
      <c r="N18" s="78" t="s">
        <v>16</v>
      </c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80"/>
      <c r="AG18" s="49"/>
      <c r="AH18" s="49"/>
      <c r="AI18" s="49"/>
      <c r="AJ18" s="49"/>
      <c r="AK18" s="49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</row>
    <row r="19" spans="13:119" s="15" customFormat="1" ht="18" customHeight="1">
      <c r="M19" s="50" t="n">
        <v>4</v>
      </c>
      <c r="N19" s="78" t="s">
        <v>17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80"/>
      <c r="AG19" s="49"/>
      <c r="AH19" s="49"/>
      <c r="AI19" s="49"/>
      <c r="AJ19" s="49"/>
      <c r="AK19" s="49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</row>
    <row r="20" spans="13:119" s="15" customFormat="1" ht="18" customHeight="1">
      <c r="M20" s="50" t="n">
        <v>5</v>
      </c>
      <c r="N20" s="98" t="s">
        <v>18</v>
      </c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100"/>
      <c r="AG20" s="49"/>
      <c r="AH20" s="49"/>
      <c r="AI20" s="49"/>
      <c r="AJ20" s="49"/>
      <c r="AK20" s="49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K20" s="17"/>
      <c r="DL20" s="17"/>
      <c r="DM20" s="17"/>
      <c r="DN20" s="17"/>
      <c r="DO20" s="17"/>
    </row>
    <row r="21" spans="85:119" s="15" customFormat="1" ht="18" customHeight="1"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K21" s="17"/>
      <c r="DL21" s="17"/>
      <c r="DM21" s="17"/>
      <c r="DN21" s="17"/>
      <c r="DO21" s="17"/>
    </row>
    <row r="22" spans="2:119" s="15" customFormat="1" ht="18" customHeight="1">
      <c r="B22" s="20" t="s">
        <v>19</v>
      </c>
      <c r="DK22" s="17"/>
      <c r="DL22" s="17"/>
      <c r="DM22" s="17"/>
      <c r="DN22" s="17"/>
      <c r="DO22" s="17"/>
    </row>
    <row r="23" spans="85:119" s="15" customFormat="1" ht="18" customHeight="1"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K23" s="17"/>
      <c r="DL23" s="17"/>
      <c r="DM23" s="17"/>
      <c r="DN23" s="17"/>
      <c r="DO23" s="17"/>
    </row>
    <row r="24" spans="2:119" s="15" customFormat="1" ht="18" customHeight="1">
      <c r="B24" s="92" t="s">
        <v>20</v>
      </c>
      <c r="C24" s="93"/>
      <c r="D24" s="64" t="s">
        <v>21</v>
      </c>
      <c r="E24" s="65"/>
      <c r="F24" s="65"/>
      <c r="G24" s="67"/>
      <c r="H24" s="64" t="s">
        <v>22</v>
      </c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7"/>
      <c r="AU24" s="64" t="s">
        <v>23</v>
      </c>
      <c r="AV24" s="65"/>
      <c r="AW24" s="65"/>
      <c r="AX24" s="65"/>
      <c r="AY24" s="65"/>
      <c r="AZ24" s="56"/>
      <c r="DK24" s="17"/>
      <c r="DL24" s="17"/>
      <c r="DM24" s="17"/>
      <c r="DN24" s="17"/>
      <c r="DO24" s="17"/>
    </row>
    <row r="25" spans="2:119" s="15" customFormat="1" ht="18" customHeight="1">
      <c r="B25" s="96" t="n">
        <v>1</v>
      </c>
      <c r="C25" s="97"/>
      <c r="D25" s="103">
        <f>$H$10</f>
        <v>0.395833333333333002</v>
      </c>
      <c r="E25" s="104"/>
      <c r="F25" s="104"/>
      <c r="G25" s="105"/>
      <c r="H25" s="60" t="str">
        <f>N20</f>
        <v>TSV Vilslern</v>
      </c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51" t="s">
        <v>24</v>
      </c>
      <c r="AB25" s="61" t="str">
        <f>N17</f>
        <v>TSV Vilsbiburg</v>
      </c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8"/>
      <c r="AU25" s="107" t="n">
        <v>0</v>
      </c>
      <c r="AV25" s="108"/>
      <c r="AW25" s="108"/>
      <c r="AX25" s="106" t="n">
        <v>2</v>
      </c>
      <c r="AY25" s="106"/>
      <c r="AZ25" s="56"/>
      <c r="DK25" s="17"/>
      <c r="DL25" s="17"/>
      <c r="DM25" s="17"/>
      <c r="DN25" s="17"/>
      <c r="DO25" s="17"/>
    </row>
    <row r="26" spans="2:119" s="15" customFormat="1" ht="18" customHeight="1">
      <c r="B26" s="94" t="n">
        <v>2</v>
      </c>
      <c r="C26" s="95"/>
      <c r="D26" s="89">
        <f>D25+TEXT($U$10*($X$10/1440)+($AW$10/1440)+($AI$10/1440),"hh:mm")</f>
        <v>0.404166666666665986</v>
      </c>
      <c r="E26" s="90"/>
      <c r="F26" s="90"/>
      <c r="G26" s="91"/>
      <c r="H26" s="62" t="str">
        <f>N16</f>
        <v>TSV Velden</v>
      </c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52" t="s">
        <v>24</v>
      </c>
      <c r="AB26" s="63" t="str">
        <f>N18</f>
        <v>FC Bonbruck/Bo./Egglkofen</v>
      </c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6"/>
      <c r="AU26" s="58" t="n">
        <v>3</v>
      </c>
      <c r="AV26" s="59"/>
      <c r="AW26" s="59"/>
      <c r="AX26" s="57" t="n">
        <v>0</v>
      </c>
      <c r="AY26" s="57"/>
      <c r="AZ26" s="56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K26" s="17"/>
      <c r="DL26" s="17"/>
      <c r="DM26" s="17"/>
      <c r="DN26" s="17"/>
      <c r="DO26" s="17"/>
    </row>
    <row r="27" spans="2:119" s="15" customFormat="1" ht="18" customHeight="1">
      <c r="B27" s="94" t="n">
        <v>3</v>
      </c>
      <c r="C27" s="95"/>
      <c r="D27" s="89">
        <f>D26+TEXT($U$10*($X$10/1440)+($AW$10/1440)+($AI$10/1440),"hh:mm")</f>
        <v>0.412499999999998934</v>
      </c>
      <c r="E27" s="90"/>
      <c r="F27" s="90"/>
      <c r="G27" s="91"/>
      <c r="H27" s="62" t="str">
        <f>N17</f>
        <v>TSV Vilsbiburg</v>
      </c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52" t="s">
        <v>24</v>
      </c>
      <c r="AB27" s="63" t="str">
        <f>N19</f>
        <v>SV Oberbergkirchen</v>
      </c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6"/>
      <c r="AU27" s="58" t="n">
        <v>0</v>
      </c>
      <c r="AV27" s="59"/>
      <c r="AW27" s="59"/>
      <c r="AX27" s="57" t="n">
        <v>3</v>
      </c>
      <c r="AY27" s="57"/>
      <c r="AZ27" s="56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K27" s="17"/>
      <c r="DL27" s="17"/>
      <c r="DM27" s="17"/>
      <c r="DN27" s="17"/>
      <c r="DO27" s="17"/>
    </row>
    <row r="28" spans="2:119" s="15" customFormat="1" ht="18" customHeight="1">
      <c r="B28" s="94" t="n">
        <v>4</v>
      </c>
      <c r="C28" s="95"/>
      <c r="D28" s="89">
        <f>D27+TEXT($U$10*($X$10/1440)+($AW$10/1440)+($AI$10/1440),"hh:mm")</f>
        <v>0.420833333333331971</v>
      </c>
      <c r="E28" s="90"/>
      <c r="F28" s="90"/>
      <c r="G28" s="91"/>
      <c r="H28" s="62" t="str">
        <f>N18</f>
        <v>FC Bonbruck/Bo./Egglkofen</v>
      </c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52" t="s">
        <v>24</v>
      </c>
      <c r="AB28" s="63" t="str">
        <f>N20</f>
        <v>TSV Vilslern</v>
      </c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6"/>
      <c r="AU28" s="58" t="n">
        <v>1</v>
      </c>
      <c r="AV28" s="59"/>
      <c r="AW28" s="59"/>
      <c r="AX28" s="57" t="n">
        <v>0</v>
      </c>
      <c r="AY28" s="57"/>
      <c r="AZ28" s="56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K28" s="17"/>
      <c r="DL28" s="17"/>
      <c r="DM28" s="17"/>
      <c r="DN28" s="17"/>
      <c r="DO28" s="17"/>
    </row>
    <row r="29" spans="2:119" s="15" customFormat="1" ht="18" customHeight="1">
      <c r="B29" s="94" t="n">
        <v>5</v>
      </c>
      <c r="C29" s="95"/>
      <c r="D29" s="89">
        <f>D28+TEXT($U$10*($X$10/1440)+($AW$10/1440)+($AI$10/1440),"hh:mm")</f>
        <v>0.429166666666665009</v>
      </c>
      <c r="E29" s="90"/>
      <c r="F29" s="90"/>
      <c r="G29" s="91"/>
      <c r="H29" s="62" t="str">
        <f>N19</f>
        <v>SV Oberbergkirchen</v>
      </c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52" t="s">
        <v>24</v>
      </c>
      <c r="AB29" s="63" t="str">
        <f>N16</f>
        <v>TSV Velden</v>
      </c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6"/>
      <c r="AU29" s="58" t="n">
        <v>4</v>
      </c>
      <c r="AV29" s="59"/>
      <c r="AW29" s="59"/>
      <c r="AX29" s="57" t="n">
        <v>0</v>
      </c>
      <c r="AY29" s="57"/>
      <c r="AZ29" s="56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K29" s="17"/>
      <c r="DL29" s="17"/>
      <c r="DM29" s="17"/>
      <c r="DN29" s="17"/>
      <c r="DO29" s="17"/>
    </row>
    <row r="30" spans="2:119" s="15" customFormat="1" ht="18" customHeight="1">
      <c r="B30" s="94" t="n">
        <v>6</v>
      </c>
      <c r="C30" s="95"/>
      <c r="D30" s="89">
        <f>D29+TEXT($U$10*($X$10/1440)+($AW$10/1440)+($AI$10/1440),"hh:mm")</f>
        <v>0.437499999999998046</v>
      </c>
      <c r="E30" s="90"/>
      <c r="F30" s="90"/>
      <c r="G30" s="91"/>
      <c r="H30" s="62" t="str">
        <f>N17</f>
        <v>TSV Vilsbiburg</v>
      </c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52" t="s">
        <v>24</v>
      </c>
      <c r="AB30" s="63" t="str">
        <f>N18</f>
        <v>FC Bonbruck/Bo./Egglkofen</v>
      </c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6"/>
      <c r="AU30" s="58" t="n">
        <v>3</v>
      </c>
      <c r="AV30" s="59"/>
      <c r="AW30" s="59"/>
      <c r="AX30" s="57" t="n">
        <v>0</v>
      </c>
      <c r="AY30" s="57"/>
      <c r="AZ30" s="56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K30" s="17"/>
      <c r="DL30" s="17"/>
      <c r="DM30" s="17"/>
      <c r="DN30" s="17"/>
      <c r="DO30" s="17"/>
    </row>
    <row r="31" spans="2:119" s="15" customFormat="1" ht="18" customHeight="1">
      <c r="B31" s="94" t="n">
        <v>7</v>
      </c>
      <c r="C31" s="95"/>
      <c r="D31" s="89">
        <f>D30+TEXT($U$10*($X$10/1440)+($AW$10/1440)+($AI$10/1440),"hh:mm")</f>
        <v>0.445833333333330994</v>
      </c>
      <c r="E31" s="90"/>
      <c r="F31" s="90"/>
      <c r="G31" s="91"/>
      <c r="H31" s="62" t="str">
        <f>N19</f>
        <v>SV Oberbergkirchen</v>
      </c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52" t="s">
        <v>24</v>
      </c>
      <c r="AB31" s="63" t="str">
        <f>N20</f>
        <v>TSV Vilslern</v>
      </c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6"/>
      <c r="AU31" s="58" t="n">
        <v>5</v>
      </c>
      <c r="AV31" s="59"/>
      <c r="AW31" s="59"/>
      <c r="AX31" s="57" t="n">
        <v>0</v>
      </c>
      <c r="AY31" s="57"/>
      <c r="AZ31" s="56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K31" s="17"/>
      <c r="DL31" s="17"/>
      <c r="DM31" s="17"/>
      <c r="DN31" s="17"/>
      <c r="DO31" s="17"/>
    </row>
    <row r="32" spans="2:119" s="15" customFormat="1" ht="18" customHeight="1">
      <c r="B32" s="94" t="n">
        <v>8</v>
      </c>
      <c r="C32" s="95"/>
      <c r="D32" s="89">
        <f>D31+TEXT($U$10*($X$10/1440)+($AW$10/1440)+($AI$10/1440),"hh:mm")</f>
        <v>0.454166666666664032</v>
      </c>
      <c r="E32" s="90"/>
      <c r="F32" s="90"/>
      <c r="G32" s="91"/>
      <c r="H32" s="62" t="str">
        <f>N16</f>
        <v>TSV Velden</v>
      </c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52" t="s">
        <v>24</v>
      </c>
      <c r="AB32" s="63" t="str">
        <f>N17</f>
        <v>TSV Vilsbiburg</v>
      </c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6"/>
      <c r="AU32" s="58" t="n">
        <v>3</v>
      </c>
      <c r="AV32" s="59"/>
      <c r="AW32" s="59"/>
      <c r="AX32" s="57" t="n">
        <v>1</v>
      </c>
      <c r="AY32" s="57"/>
      <c r="AZ32" s="56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K32" s="17"/>
      <c r="DL32" s="17"/>
      <c r="DM32" s="17"/>
      <c r="DN32" s="17"/>
      <c r="DO32" s="17"/>
    </row>
    <row r="33" spans="2:116" s="15" customFormat="1" ht="18" customHeight="1">
      <c r="B33" s="94" t="n">
        <v>9</v>
      </c>
      <c r="C33" s="95"/>
      <c r="D33" s="89">
        <f>D32+TEXT($U$10*($X$10/1440)+($AW$10/1440)+($AI$10/1440),"hh:mm")</f>
        <v>0.46249999999999698</v>
      </c>
      <c r="E33" s="90"/>
      <c r="F33" s="90"/>
      <c r="G33" s="91"/>
      <c r="H33" s="62" t="str">
        <f>N18</f>
        <v>FC Bonbruck/Bo./Egglkofen</v>
      </c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52" t="s">
        <v>24</v>
      </c>
      <c r="AB33" s="63" t="str">
        <f>N19</f>
        <v>SV Oberbergkirchen</v>
      </c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6"/>
      <c r="AU33" s="58" t="n">
        <v>0</v>
      </c>
      <c r="AV33" s="59"/>
      <c r="AW33" s="59"/>
      <c r="AX33" s="57" t="n">
        <v>3</v>
      </c>
      <c r="AY33" s="57"/>
      <c r="AZ33" s="56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</row>
    <row r="34" spans="2:116" s="15" customFormat="1" ht="18" customHeight="1">
      <c r="B34" s="101" t="n">
        <v>10</v>
      </c>
      <c r="C34" s="102"/>
      <c r="D34" s="159">
        <f>D33+TEXT($U$10*($X$10/1440)+($AW$10/1440)+($AI$10/1440),"hh:mm")</f>
        <v>0.470833333333330017</v>
      </c>
      <c r="E34" s="160"/>
      <c r="F34" s="160"/>
      <c r="G34" s="161"/>
      <c r="H34" s="143" t="str">
        <f>N20</f>
        <v>TSV Vilslern</v>
      </c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53" t="s">
        <v>24</v>
      </c>
      <c r="AB34" s="144" t="str">
        <f>N16</f>
        <v>TSV Velden</v>
      </c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58"/>
      <c r="AU34" s="114" t="n">
        <v>0</v>
      </c>
      <c r="AV34" s="115"/>
      <c r="AW34" s="115"/>
      <c r="AX34" s="113" t="n">
        <v>6</v>
      </c>
      <c r="AY34" s="113"/>
      <c r="AZ34" s="56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</row>
    <row r="35" spans="85:110" s="15" customFormat="1" ht="18" customHeight="1"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2:60" s="15" customFormat="1" ht="18" customHeight="1">
      <c r="B36" s="54" t="s">
        <v>25</v>
      </c>
      <c r="W36" s="165" t="str">
        <f>D44</f>
        <v>SV Oberbergkirchen</v>
      </c>
      <c r="X36" s="152"/>
      <c r="Y36" s="152"/>
      <c r="Z36" s="152" t="str">
        <f>D45</f>
        <v>TSV Velden</v>
      </c>
      <c r="AA36" s="152"/>
      <c r="AB36" s="152"/>
      <c r="AC36" s="152" t="str">
        <f>D46</f>
        <v>TSV Vilsbiburg</v>
      </c>
      <c r="AD36" s="152"/>
      <c r="AE36" s="152"/>
      <c r="AF36" s="152" t="str">
        <f>D47</f>
        <v>FC Bonbruck/Bo./Egglkofen</v>
      </c>
      <c r="AG36" s="152"/>
      <c r="AH36" s="152"/>
      <c r="AI36" s="152" t="str">
        <f>D48</f>
        <v>TSV Vilslern</v>
      </c>
      <c r="AJ36" s="152"/>
      <c r="AK36" s="153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</row>
    <row r="37" spans="23:60" s="15" customFormat="1" ht="18" customHeight="1">
      <c r="W37" s="166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5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</row>
    <row r="38" spans="23:60" s="15" customFormat="1" ht="18" customHeight="1">
      <c r="W38" s="166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5"/>
      <c r="AN38" s="17"/>
      <c r="AO38" s="17"/>
      <c r="AP38" s="17"/>
      <c r="AQ38" s="17"/>
      <c r="AR38" s="17"/>
      <c r="AS38" s="17"/>
      <c r="AT38" s="17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17"/>
      <c r="BF38" s="17"/>
      <c r="BG38" s="17"/>
      <c r="BH38" s="17"/>
    </row>
    <row r="39" spans="23:60" s="15" customFormat="1" ht="18" customHeight="1">
      <c r="W39" s="166"/>
      <c r="X39" s="154"/>
      <c r="Y39" s="154"/>
      <c r="Z39" s="154"/>
      <c r="AA39" s="154"/>
      <c r="AB39" s="154"/>
      <c r="AC39" s="154"/>
      <c r="AD39" s="154"/>
      <c r="AE39" s="154"/>
      <c r="AF39" s="154"/>
      <c r="AG39" s="154"/>
      <c r="AH39" s="154"/>
      <c r="AI39" s="154"/>
      <c r="AJ39" s="154"/>
      <c r="AK39" s="155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</row>
    <row r="40" spans="23:60" s="15" customFormat="1" ht="18" customHeight="1">
      <c r="W40" s="166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5"/>
      <c r="AN40" s="17"/>
      <c r="AO40" s="17"/>
      <c r="AP40" s="17"/>
      <c r="AQ40" s="17"/>
      <c r="AR40" s="17"/>
      <c r="AS40" s="17"/>
      <c r="BH40" s="17"/>
    </row>
    <row r="41" spans="23:37" s="15" customFormat="1" ht="18" customHeight="1">
      <c r="W41" s="166"/>
      <c r="X41" s="154"/>
      <c r="Y41" s="154"/>
      <c r="Z41" s="154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5"/>
    </row>
    <row r="42" spans="23:37" s="15" customFormat="1" ht="18" customHeight="1">
      <c r="W42" s="166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5"/>
    </row>
    <row r="43" spans="2:60" s="15" customFormat="1" ht="18" customHeight="1">
      <c r="B43" s="132" t="str">
        <f>IF(' '!$K$8=0,"Abschlusstabelle",IF(' '!$A$8&lt;&gt;' '!$K$8,"es liegen nicht alle Ergebnisse vor","Abschlusstabelle"))</f>
        <v>Abschlusstabelle</v>
      </c>
      <c r="C43" s="117"/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33"/>
      <c r="W43" s="167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7"/>
      <c r="AL43" s="117" t="s">
        <v>26</v>
      </c>
      <c r="AM43" s="117"/>
      <c r="AN43" s="117"/>
      <c r="AO43" s="116" t="s">
        <v>27</v>
      </c>
      <c r="AP43" s="117"/>
      <c r="AQ43" s="118"/>
      <c r="AR43" s="116" t="s">
        <v>28</v>
      </c>
      <c r="AS43" s="117"/>
      <c r="AT43" s="118"/>
      <c r="AU43" s="116" t="s">
        <v>29</v>
      </c>
      <c r="AV43" s="117"/>
      <c r="AW43" s="118"/>
      <c r="AX43" s="116" t="s">
        <v>30</v>
      </c>
      <c r="AY43" s="117"/>
      <c r="AZ43" s="117"/>
      <c r="BA43" s="117"/>
      <c r="BB43" s="117"/>
      <c r="BC43" s="120" t="s">
        <v>31</v>
      </c>
      <c r="BD43" s="120"/>
      <c r="BE43" s="120"/>
      <c r="BF43" s="120" t="s">
        <v>32</v>
      </c>
      <c r="BG43" s="120"/>
      <c r="BH43" s="124"/>
    </row>
    <row r="44" spans="2:60" s="15" customFormat="1" ht="18" customHeight="1">
      <c r="B44" s="163">
        <f>IF(' '!$K$8=0,"",1)</f>
        <v>1</v>
      </c>
      <c r="C44" s="164"/>
      <c r="D44" s="60" t="str">
        <f>VLOOKUP(' '!A3,' '!$B$3:$N$7,4,0)</f>
        <v>SV Oberbergkirchen</v>
      </c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162"/>
      <c r="W44" s="168"/>
      <c r="X44" s="168"/>
      <c r="Y44" s="169"/>
      <c r="Z44" s="134" t="str">
        <f>IF(AND(D44&amp;$Z$36=VLOOKUP(D44&amp;$Z$36,' '!$D$13:$H$32,1,0),VLOOKUP(D44&amp;$Z$36,' '!$D$13:$H$32,4,0)&lt;&gt;""),VLOOKUP(D44&amp;$Z$36,' '!$D$13:$H$32,4,0),VLOOKUP(D44&amp;$Z$36,' '!$D$13:$H$32,5,0))</f>
        <v>4:0</v>
      </c>
      <c r="AA44" s="135"/>
      <c r="AB44" s="136"/>
      <c r="AC44" s="134" t="str">
        <f>IF(AND(D44&amp;$AC$36=VLOOKUP(D44&amp;$AC$36,' '!$D$13:$H$32,1,0),VLOOKUP(D44&amp;$AC$36,' '!$D$13:$H$32,4,0)&lt;&gt;""),VLOOKUP(D44&amp;$AC$36,' '!$D$13:$H$32,4,0),VLOOKUP(D44&amp;$AC$36,' '!$D$13:$H$32,5,0))</f>
        <v>3:0</v>
      </c>
      <c r="AD44" s="135"/>
      <c r="AE44" s="136"/>
      <c r="AF44" s="134" t="str">
        <f>IF(AND(D44&amp;$AF$36=VLOOKUP(D44&amp;$AF$36,' '!$D$13:$H$32,1,0),VLOOKUP(D44&amp;$AF$36,' '!$D$13:$H$32,4,0)&lt;&gt;""),VLOOKUP(D44&amp;$AF$36,' '!$D$13:$H$32,4,0),VLOOKUP(D44&amp;$AF$36,' '!$D$13:$H$32,5,0))</f>
        <v>3:0</v>
      </c>
      <c r="AG44" s="135"/>
      <c r="AH44" s="136"/>
      <c r="AI44" s="149" t="str">
        <f>IF(AND(D44&amp;$AI$36=VLOOKUP(D44&amp;$AI$36,' '!$D$13:$H$32,1,0),VLOOKUP(D44&amp;$AI$36,' '!$D$13:$H$32,4,0)&lt;&gt;""),VLOOKUP(D44&amp;$AI$36,' '!$D$13:$H$32,4,0),VLOOKUP(D44&amp;$AI$36,' '!$D$13:$H$32,5,0))</f>
        <v>5:0</v>
      </c>
      <c r="AJ44" s="150"/>
      <c r="AK44" s="150"/>
      <c r="AL44" s="151">
        <f>IF(' '!$K$8=0,"",VLOOKUP(' '!A3,' '!$B$3:$N$7,10,0))</f>
        <v>4</v>
      </c>
      <c r="AM44" s="151"/>
      <c r="AN44" s="96"/>
      <c r="AO44" s="97">
        <f>IF(' '!$K$8=0,"",VLOOKUP(' '!A3,' '!$B$3:$N$7,11,0))</f>
        <v>4</v>
      </c>
      <c r="AP44" s="97"/>
      <c r="AQ44" s="97"/>
      <c r="AR44" s="97">
        <f>IF(' '!$K$8=0,"",VLOOKUP(' '!A3,' '!$B$3:$N$7,12,0))</f>
        <v>0</v>
      </c>
      <c r="AS44" s="97"/>
      <c r="AT44" s="97"/>
      <c r="AU44" s="97">
        <f>IF(' '!$K$8=0,"",VLOOKUP(' '!A3,' '!$B$3:$N$7,13,0))</f>
        <v>0</v>
      </c>
      <c r="AV44" s="97"/>
      <c r="AW44" s="97"/>
      <c r="AX44" s="121">
        <f>IF(' '!$K$8=0,"",VLOOKUP(' '!A3,' '!$B$3:$N$7,5,0))</f>
        <v>15</v>
      </c>
      <c r="AY44" s="51"/>
      <c r="AZ44" s="51" t="str">
        <f>IF(' '!K8=0,"",":")</f>
        <v>:</v>
      </c>
      <c r="BA44" s="51">
        <f>IF(' '!$K$8=0,"",VLOOKUP(' '!A3,' '!$B$3:$N$7,6,0))</f>
        <v>0</v>
      </c>
      <c r="BB44" s="122"/>
      <c r="BC44" s="119">
        <f>IF(' '!$K$8=0,"",AX44-BA44)</f>
        <v>15</v>
      </c>
      <c r="BD44" s="119"/>
      <c r="BE44" s="119"/>
      <c r="BF44" s="97">
        <f>IF(' '!$K$8=0,"",VLOOKUP(' '!A3,' '!$B$3:$N$7,7,0))</f>
        <v>12</v>
      </c>
      <c r="BG44" s="97"/>
      <c r="BH44" s="123"/>
    </row>
    <row r="45" spans="2:60" s="15" customFormat="1" ht="18" customHeight="1">
      <c r="B45" s="130">
        <f>IF(' '!$K$8=0,"",IF(VLOOKUP(' '!A4,' '!$B$3:$D$7,3,0)=MAX(B$44:B44),"",' '!A4))</f>
        <v>2</v>
      </c>
      <c r="C45" s="131"/>
      <c r="D45" s="62" t="str">
        <f>VLOOKUP(' '!A4,' '!$B$3:$N$7,4,0)</f>
        <v>TSV Velden</v>
      </c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146"/>
      <c r="W45" s="129" t="str">
        <f>IF(AND(D45&amp;$W$36=VLOOKUP(D45&amp;$W$36,' '!$D$13:$H$32,1,0),VLOOKUP(D45&amp;$W$36,' '!$D$13:$H$32,4,0)&lt;&gt;""),VLOOKUP(D45&amp;$W$36,' '!$D$13:$H$32,4,0),VLOOKUP(D45&amp;$W$36,' '!$D$13:$H$32,5,0))</f>
        <v>0:4</v>
      </c>
      <c r="X45" s="129"/>
      <c r="Y45" s="94"/>
      <c r="Z45" s="137"/>
      <c r="AA45" s="138"/>
      <c r="AB45" s="139"/>
      <c r="AC45" s="134" t="str">
        <f>IF(AND(D45&amp;$AC$36=VLOOKUP(D45&amp;$AC$36,' '!$D$13:$H$32,1,0),VLOOKUP(D45&amp;$AC$36,' '!$D$13:$H$32,4,0)&lt;&gt;""),VLOOKUP(D45&amp;$AC$36,' '!$D$13:$H$32,4,0),VLOOKUP(D45&amp;$AC$36,' '!$D$13:$H$32,5,0))</f>
        <v>3:1</v>
      </c>
      <c r="AD45" s="135"/>
      <c r="AE45" s="136"/>
      <c r="AF45" s="134" t="str">
        <f>IF(AND(D45&amp;$AF$36=VLOOKUP(D45&amp;$AF$36,' '!$D$13:$H$32,1,0),VLOOKUP(D45&amp;$AF$36,' '!$D$13:$H$32,4,0)&lt;&gt;""),VLOOKUP(D45&amp;$AF$36,' '!$D$13:$H$32,4,0),VLOOKUP(D45&amp;$AF$36,' '!$D$13:$H$32,5,0))</f>
        <v>3:0</v>
      </c>
      <c r="AG45" s="135"/>
      <c r="AH45" s="136"/>
      <c r="AI45" s="149" t="str">
        <f>IF(AND(D45&amp;$AI$36=VLOOKUP(D45&amp;$AI$36,' '!$D$13:$H$32,1,0),VLOOKUP(D45&amp;$AI$36,' '!$D$13:$H$32,4,0)&lt;&gt;""),VLOOKUP(D45&amp;$AI$36,' '!$D$13:$H$32,4,0),VLOOKUP(D45&amp;$AI$36,' '!$D$13:$H$32,5,0))</f>
        <v>6:0</v>
      </c>
      <c r="AJ45" s="150"/>
      <c r="AK45" s="150"/>
      <c r="AL45" s="129">
        <f>IF(' '!$K$8=0,"",VLOOKUP(' '!A4,' '!$B$3:$N$7,10,0))</f>
        <v>4</v>
      </c>
      <c r="AM45" s="129"/>
      <c r="AN45" s="94"/>
      <c r="AO45" s="95">
        <f>IF(' '!$K$8=0,"",VLOOKUP(' '!A4,' '!$B$3:$N$7,11,0))</f>
        <v>3</v>
      </c>
      <c r="AP45" s="95"/>
      <c r="AQ45" s="95"/>
      <c r="AR45" s="95">
        <f>IF(' '!$K$8=0,"",VLOOKUP(' '!A4,' '!$B$3:$N$7,12,0))</f>
        <v>0</v>
      </c>
      <c r="AS45" s="95"/>
      <c r="AT45" s="95"/>
      <c r="AU45" s="95">
        <f>IF(' '!$K$8=0,"",VLOOKUP(' '!A4,' '!$B$3:$N$7,13,0))</f>
        <v>1</v>
      </c>
      <c r="AV45" s="95"/>
      <c r="AW45" s="95"/>
      <c r="AX45" s="110">
        <f>IF(' '!$K$8=0,"",VLOOKUP(' '!A4,' '!$B$3:$N$7,5,0))</f>
        <v>12</v>
      </c>
      <c r="AY45" s="52"/>
      <c r="AZ45" s="52" t="str">
        <f>IF(' '!K8=0,"",":")</f>
        <v>:</v>
      </c>
      <c r="BA45" s="52">
        <f>IF(' '!$K$8=0,"",VLOOKUP(' '!A4,' '!$B$3:$N$7,6,0))</f>
        <v>5</v>
      </c>
      <c r="BB45" s="111"/>
      <c r="BC45" s="112">
        <f>IF(' '!$K$8=0,"",AX45-BA45)</f>
        <v>7</v>
      </c>
      <c r="BD45" s="112"/>
      <c r="BE45" s="112"/>
      <c r="BF45" s="95">
        <f>IF(' '!$K$8=0,"",VLOOKUP(' '!A4,' '!$B$3:$N$7,7,0))</f>
        <v>9</v>
      </c>
      <c r="BG45" s="95"/>
      <c r="BH45" s="109"/>
    </row>
    <row r="46" spans="2:60" s="15" customFormat="1" ht="18" customHeight="1">
      <c r="B46" s="130">
        <f>IF(' '!$K$8=0,"",IF(VLOOKUP(' '!A5,' '!$B$3:$D$7,3,0)=MAX(B$44:B45),"",' '!A5))</f>
        <v>3</v>
      </c>
      <c r="C46" s="131"/>
      <c r="D46" s="62" t="str">
        <f>VLOOKUP(' '!A5,' '!$B$3:$N$7,4,0)</f>
        <v>TSV Vilsbiburg</v>
      </c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146"/>
      <c r="W46" s="129" t="str">
        <f>IF(AND(D46&amp;$W$36=VLOOKUP(D46&amp;$W$36,' '!$D$13:$H$32,1,0),VLOOKUP(D46&amp;$W$36,' '!$D$13:$H$32,4,0)&lt;&gt;""),VLOOKUP(D46&amp;$W$36,' '!$D$13:$H$32,4,0),VLOOKUP(D46&amp;$W$36,' '!$D$13:$H$32,5,0))</f>
        <v>0:3</v>
      </c>
      <c r="X46" s="129"/>
      <c r="Y46" s="94"/>
      <c r="Z46" s="134" t="str">
        <f>IF(AND(D46&amp;$Z$36=VLOOKUP(D46&amp;$Z$36,' '!$D$13:$H$32,1,0),VLOOKUP(D46&amp;$Z$36,' '!$D$13:$H$32,4,0)&lt;&gt;""),VLOOKUP(D46&amp;$Z$36,' '!$D$13:$H$32,4,0),VLOOKUP(D46&amp;$Z$36,' '!$D$13:$H$32,5,0))</f>
        <v>1:3</v>
      </c>
      <c r="AA46" s="135"/>
      <c r="AB46" s="136"/>
      <c r="AC46" s="137"/>
      <c r="AD46" s="138"/>
      <c r="AE46" s="139"/>
      <c r="AF46" s="134" t="str">
        <f>IF(AND(D46&amp;$AF$36=VLOOKUP(D46&amp;$AF$36,' '!$D$13:$H$32,1,0),VLOOKUP(D46&amp;$AF$36,' '!$D$13:$H$32,4,0)&lt;&gt;""),VLOOKUP(D46&amp;$AF$36,' '!$D$13:$H$32,4,0),VLOOKUP(D46&amp;$AF$36,' '!$D$13:$H$32,5,0))</f>
        <v>3:0</v>
      </c>
      <c r="AG46" s="135"/>
      <c r="AH46" s="136"/>
      <c r="AI46" s="149" t="str">
        <f>IF(AND(D46&amp;$AI$36=VLOOKUP(D46&amp;$AI$36,' '!$D$13:$H$32,1,0),VLOOKUP(D46&amp;$AI$36,' '!$D$13:$H$32,4,0)&lt;&gt;""),VLOOKUP(D46&amp;$AI$36,' '!$D$13:$H$32,4,0),VLOOKUP(D46&amp;$AI$36,' '!$D$13:$H$32,5,0))</f>
        <v>2:0</v>
      </c>
      <c r="AJ46" s="150"/>
      <c r="AK46" s="150"/>
      <c r="AL46" s="129">
        <f>IF(' '!$K$8=0,"",VLOOKUP(' '!A5,' '!$B$3:$N$7,10,0))</f>
        <v>4</v>
      </c>
      <c r="AM46" s="129"/>
      <c r="AN46" s="94"/>
      <c r="AO46" s="95">
        <f>IF(' '!$K$8=0,"",VLOOKUP(' '!A5,' '!$B$3:$N$7,11,0))</f>
        <v>2</v>
      </c>
      <c r="AP46" s="95"/>
      <c r="AQ46" s="95"/>
      <c r="AR46" s="95">
        <f>IF(' '!$K$8=0,"",VLOOKUP(' '!A5,' '!$B$3:$N$7,12,0))</f>
        <v>0</v>
      </c>
      <c r="AS46" s="95"/>
      <c r="AT46" s="95"/>
      <c r="AU46" s="95">
        <f>IF(' '!$K$8=0,"",VLOOKUP(' '!A5,' '!$B$3:$N$7,13,0))</f>
        <v>2</v>
      </c>
      <c r="AV46" s="95"/>
      <c r="AW46" s="95"/>
      <c r="AX46" s="110">
        <f>IF(' '!$K$8=0,"",VLOOKUP(' '!A5,' '!$B$3:$N$7,5,0))</f>
        <v>6</v>
      </c>
      <c r="AY46" s="52"/>
      <c r="AZ46" s="52" t="str">
        <f>IF(' '!K8=0,"",":")</f>
        <v>:</v>
      </c>
      <c r="BA46" s="52">
        <f>IF(' '!$K$8=0,"",VLOOKUP(' '!A5,' '!$B$3:$N$7,6,0))</f>
        <v>6</v>
      </c>
      <c r="BB46" s="111"/>
      <c r="BC46" s="112">
        <f>IF(' '!$K$8=0,"",AX46-BA46)</f>
        <v>0</v>
      </c>
      <c r="BD46" s="112"/>
      <c r="BE46" s="112"/>
      <c r="BF46" s="95">
        <f>IF(' '!$K$8=0,"",VLOOKUP(' '!A5,' '!$B$3:$N$7,7,0))</f>
        <v>6</v>
      </c>
      <c r="BG46" s="95"/>
      <c r="BH46" s="109"/>
    </row>
    <row r="47" spans="2:60" s="15" customFormat="1" ht="18" customHeight="1">
      <c r="B47" s="130">
        <f>IF(' '!$K$8=0,"",IF(VLOOKUP(' '!A6,' '!$B$3:$D$7,3,0)=MAX(B$44:B46),"",' '!A6))</f>
        <v>4</v>
      </c>
      <c r="C47" s="131"/>
      <c r="D47" s="62" t="str">
        <f>VLOOKUP(' '!A6,' '!$B$3:$N$7,4,0)</f>
        <v>FC Bonbruck/Bo./Egglkofen</v>
      </c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146"/>
      <c r="W47" s="129" t="str">
        <f>IF(AND(D47&amp;$W$36=VLOOKUP(D47&amp;$W$36,' '!$D$13:$H$32,1,0),VLOOKUP(D47&amp;$W$36,' '!$D$13:$H$32,4,0)&lt;&gt;""),VLOOKUP(D47&amp;$W$36,' '!$D$13:$H$32,4,0),VLOOKUP(D47&amp;$W$36,' '!$D$13:$H$32,5,0))</f>
        <v>0:3</v>
      </c>
      <c r="X47" s="129"/>
      <c r="Y47" s="94"/>
      <c r="Z47" s="134" t="str">
        <f>IF(AND(D47&amp;$Z$36=VLOOKUP(D47&amp;$Z$36,' '!$D$13:$H$32,1,0),VLOOKUP(D47&amp;$Z$36,' '!$D$13:$H$32,4,0)&lt;&gt;""),VLOOKUP(D47&amp;$Z$36,' '!$D$13:$H$32,4,0),VLOOKUP(D47&amp;$Z$36,' '!$D$13:$H$32,5,0))</f>
        <v>0:3</v>
      </c>
      <c r="AA47" s="135"/>
      <c r="AB47" s="136"/>
      <c r="AC47" s="134" t="str">
        <f>IF(AND(D47&amp;$AC$36=VLOOKUP(D47&amp;$AC$36,' '!$D$13:$H$32,1,0),VLOOKUP(D47&amp;$AC$36,' '!$D$13:$H$32,4,0)&lt;&gt;""),VLOOKUP(D47&amp;$AC$36,' '!$D$13:$H$32,4,0),VLOOKUP(D47&amp;$AC$36,' '!$D$13:$H$32,5,0))</f>
        <v>0:3</v>
      </c>
      <c r="AD47" s="135"/>
      <c r="AE47" s="136"/>
      <c r="AF47" s="137"/>
      <c r="AG47" s="138"/>
      <c r="AH47" s="139"/>
      <c r="AI47" s="149" t="str">
        <f>IF(AND(D47&amp;$AI$36=VLOOKUP(D47&amp;$AI$36,' '!$D$13:$H$32,1,0),VLOOKUP(D47&amp;$AI$36,' '!$D$13:$H$32,4,0)&lt;&gt;""),VLOOKUP(D47&amp;$AI$36,' '!$D$13:$H$32,4,0),VLOOKUP(D47&amp;$AI$36,' '!$D$13:$H$32,5,0))</f>
        <v>1:0</v>
      </c>
      <c r="AJ47" s="150"/>
      <c r="AK47" s="150"/>
      <c r="AL47" s="129">
        <f>IF(' '!$K$8=0,"",VLOOKUP(' '!A6,' '!$B$3:$N$7,10,0))</f>
        <v>4</v>
      </c>
      <c r="AM47" s="129"/>
      <c r="AN47" s="94"/>
      <c r="AO47" s="95">
        <f>IF(' '!$K$8=0,"",VLOOKUP(' '!A6,' '!$B$3:$N$7,11,0))</f>
        <v>1</v>
      </c>
      <c r="AP47" s="95"/>
      <c r="AQ47" s="95"/>
      <c r="AR47" s="95">
        <f>IF(' '!$K$8=0,"",VLOOKUP(' '!A6,' '!$B$3:$N$7,12,0))</f>
        <v>0</v>
      </c>
      <c r="AS47" s="95"/>
      <c r="AT47" s="95"/>
      <c r="AU47" s="95">
        <f>IF(' '!$K$8=0,"",VLOOKUP(' '!A6,' '!$B$3:$N$7,13,0))</f>
        <v>3</v>
      </c>
      <c r="AV47" s="95"/>
      <c r="AW47" s="95"/>
      <c r="AX47" s="110">
        <f>IF(' '!$K$8=0,"",VLOOKUP(' '!A6,' '!$B$3:$N$7,5,0))</f>
        <v>1</v>
      </c>
      <c r="AY47" s="52"/>
      <c r="AZ47" s="52" t="str">
        <f>IF(' '!K8=0,"",":")</f>
        <v>:</v>
      </c>
      <c r="BA47" s="52">
        <f>IF(' '!$K$8=0,"",VLOOKUP(' '!A6,' '!$B$3:$N$7,6,0))</f>
        <v>9</v>
      </c>
      <c r="BB47" s="111"/>
      <c r="BC47" s="112">
        <f>IF(' '!$K$8=0,"",AX47-BA47)</f>
        <v>-8</v>
      </c>
      <c r="BD47" s="112"/>
      <c r="BE47" s="112"/>
      <c r="BF47" s="95">
        <f>IF(' '!$K$8=0,"",VLOOKUP(' '!A6,' '!$B$3:$N$7,7,0))</f>
        <v>3</v>
      </c>
      <c r="BG47" s="95"/>
      <c r="BH47" s="109"/>
    </row>
    <row r="48" spans="2:60" s="15" customFormat="1" ht="18" customHeight="1">
      <c r="B48" s="141">
        <f>IF(' '!$K$8=0,"",IF(VLOOKUP(' '!A7,' '!$B$3:$D$7,3,0)=MAX(B$44:B47),"",' '!A7))</f>
        <v>5</v>
      </c>
      <c r="C48" s="142"/>
      <c r="D48" s="143" t="str">
        <f>VLOOKUP(' '!A7,' '!$B$3:$N$7,4,0)</f>
        <v>TSV Vilslern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5"/>
      <c r="W48" s="140" t="str">
        <f>IF(AND(D48&amp;$W$36=VLOOKUP(D48&amp;$W$36,' '!$D$13:$H$32,1,0),VLOOKUP(D48&amp;$W$36,' '!$D$13:$H$32,4,0)&lt;&gt;""),VLOOKUP(D48&amp;$W$36,' '!$D$13:$H$32,4,0),VLOOKUP(D48&amp;$W$36,' '!$D$13:$H$32,5,0))</f>
        <v>0:5</v>
      </c>
      <c r="X48" s="140"/>
      <c r="Y48" s="101"/>
      <c r="Z48" s="127" t="str">
        <f>IF(AND(D48&amp;$Z$36=VLOOKUP(D48&amp;$Z$36,' '!$D$13:$H$32,1,0),VLOOKUP(D48&amp;$Z$36,' '!$D$13:$H$32,4,0)&lt;&gt;""),VLOOKUP(D48&amp;$Z$36,' '!$D$13:$H$32,4,0),VLOOKUP(D48&amp;$Z$36,' '!$D$13:$H$32,5,0))</f>
        <v>0:6</v>
      </c>
      <c r="AA48" s="53"/>
      <c r="AB48" s="128"/>
      <c r="AC48" s="127" t="str">
        <f>IF(AND(D48&amp;$AC$36=VLOOKUP(D48&amp;$AC$36,' '!$D$13:$H$32,1,0),VLOOKUP(D48&amp;$AC$36,' '!$D$13:$H$32,4,0)&lt;&gt;""),VLOOKUP(D48&amp;$AC$36,' '!$D$13:$H$32,4,0),VLOOKUP(D48&amp;$AC$36,' '!$D$13:$H$32,5,0))</f>
        <v>0:2</v>
      </c>
      <c r="AD48" s="53"/>
      <c r="AE48" s="128"/>
      <c r="AF48" s="127" t="str">
        <f>IF(AND(D48&amp;$AF$36=VLOOKUP(D48&amp;$AF$36,' '!$D$13:$H$32,1,0),VLOOKUP(D48&amp;$AF$36,' '!$D$13:$H$32,4,0)&lt;&gt;""),VLOOKUP(D48&amp;$AF$36,' '!$D$13:$H$32,4,0),VLOOKUP(D48&amp;$AF$36,' '!$D$13:$H$32,5,0))</f>
        <v>0:1</v>
      </c>
      <c r="AG48" s="53"/>
      <c r="AH48" s="128"/>
      <c r="AI48" s="147"/>
      <c r="AJ48" s="148"/>
      <c r="AK48" s="148"/>
      <c r="AL48" s="140">
        <f>IF(' '!$K$8=0,"",VLOOKUP(' '!A7,' '!$B$3:$N$7,10,0))</f>
        <v>4</v>
      </c>
      <c r="AM48" s="140"/>
      <c r="AN48" s="101"/>
      <c r="AO48" s="102">
        <f>IF(' '!$K$8=0,"",VLOOKUP(' '!A7,' '!$B$3:$N$7,11,0))</f>
        <v>0</v>
      </c>
      <c r="AP48" s="102"/>
      <c r="AQ48" s="102"/>
      <c r="AR48" s="102">
        <f>IF(' '!$K$8=0,"",VLOOKUP(' '!A7,' '!$B$3:$N$7,12,0))</f>
        <v>0</v>
      </c>
      <c r="AS48" s="102"/>
      <c r="AT48" s="102"/>
      <c r="AU48" s="102">
        <f>IF(' '!$K$8=0,"",VLOOKUP(' '!A7,' '!$B$3:$N$7,13,0))</f>
        <v>4</v>
      </c>
      <c r="AV48" s="102"/>
      <c r="AW48" s="102"/>
      <c r="AX48" s="127">
        <f>IF(' '!$K$8=0,"",VLOOKUP(' '!A7,' '!$B$3:$N$7,5,0))</f>
        <v>0</v>
      </c>
      <c r="AY48" s="53"/>
      <c r="AZ48" s="53" t="str">
        <f>IF(' '!K8=0,"",":")</f>
        <v>:</v>
      </c>
      <c r="BA48" s="53">
        <f>IF(' '!$K$8=0,"",VLOOKUP(' '!A7,' '!$B$3:$N$7,6,0))</f>
        <v>14</v>
      </c>
      <c r="BB48" s="128"/>
      <c r="BC48" s="126">
        <f>IF(' '!$K$8=0,"",AX48-BA48)</f>
        <v>-14</v>
      </c>
      <c r="BD48" s="126"/>
      <c r="BE48" s="126"/>
      <c r="BF48" s="102">
        <f>IF(' '!$K$8=0,"",VLOOKUP(' '!A7,' '!$B$3:$N$7,7,0))</f>
        <v>0</v>
      </c>
      <c r="BG48" s="102"/>
      <c r="BH48" s="125"/>
    </row>
    <row r="49" spans="1:1" s="15" customFormat="1" ht="18" customHeight="1"/>
    <row r="50" spans="1:1" s="1" customFormat="1" hidden="1">
      <extLst>
        <ext uri="smNativeData">
          <pm:rowDef xmlns:pm="smNativeData" id="1737391396" r="50" hidden="1" collapsedDB="0" collapsedOL="0"/>
        </ext>
      </extLst>
    </row>
    <row r="51" spans="1:1" s="1" customFormat="1" hidden="1">
      <extLst>
        <ext uri="smNativeData">
          <pm:rowDef xmlns:pm="smNativeData" id="1737391396" r="51" hidden="1" collapsedDB="0" collapsedOL="0"/>
        </ext>
      </extLst>
    </row>
    <row r="52" spans="1:1" s="1" customFormat="1" hidden="1">
      <extLst>
        <ext uri="smNativeData">
          <pm:rowDef xmlns:pm="smNativeData" id="1737391396" r="52" hidden="1" collapsedDB="0" collapsedOL="0"/>
        </ext>
      </extLst>
    </row>
    <row r="53" spans="1:1" s="1" customFormat="1" hidden="1">
      <extLst>
        <ext uri="smNativeData">
          <pm:rowDef xmlns:pm="smNativeData" id="1737391396" r="53" hidden="1" collapsedDB="0" collapsedOL="0"/>
        </ext>
      </extLst>
    </row>
    <row r="54" spans="1:1" s="1" customFormat="1" hidden="1">
      <extLst>
        <ext uri="smNativeData">
          <pm:rowDef xmlns:pm="smNativeData" id="1737391396" r="54" hidden="1" collapsedDB="0" collapsedOL="0"/>
        </ext>
      </extLst>
    </row>
    <row r="55" spans="1:1" s="1" customFormat="1" hidden="1">
      <extLst>
        <ext uri="smNativeData">
          <pm:rowDef xmlns:pm="smNativeData" id="1737391396" r="55" hidden="1" collapsedDB="0" collapsedOL="0"/>
        </ext>
      </extLst>
    </row>
    <row r="56" spans="1:1" s="1" customFormat="1" hidden="1">
      <extLst>
        <ext uri="smNativeData">
          <pm:rowDef xmlns:pm="smNativeData" id="1737391396" r="56" hidden="1" collapsedDB="0" collapsedOL="0"/>
        </ext>
      </extLst>
    </row>
    <row r="57" spans="1:1" s="1" customFormat="1" hidden="1">
      <extLst>
        <ext uri="smNativeData">
          <pm:rowDef xmlns:pm="smNativeData" id="1737391396" r="57" hidden="1" collapsedDB="0" collapsedOL="0"/>
        </ext>
      </extLst>
    </row>
    <row r="58" spans="1:1" s="1" customFormat="1" hidden="1">
      <extLst>
        <ext uri="smNativeData">
          <pm:rowDef xmlns:pm="smNativeData" id="1737391396" r="58" hidden="1" collapsedDB="0" collapsedOL="0"/>
        </ext>
      </extLst>
    </row>
    <row r="59" spans="1:1" s="1" customFormat="1" hidden="1">
      <extLst>
        <ext uri="smNativeData">
          <pm:rowDef xmlns:pm="smNativeData" id="1737391396" r="59" hidden="1" collapsedDB="0" collapsedOL="0"/>
        </ext>
      </extLst>
    </row>
    <row r="60" spans="1:1" s="1" customFormat="1" hidden="1">
      <extLst>
        <ext uri="smNativeData">
          <pm:rowDef xmlns:pm="smNativeData" id="1737391396" r="60" hidden="1" collapsedDB="0" collapsedOL="0"/>
        </ext>
      </extLst>
    </row>
    <row r="61" spans="1:1" s="1" customFormat="1" hidden="1">
      <extLst>
        <ext uri="smNativeData">
          <pm:rowDef xmlns:pm="smNativeData" id="1737391396" r="61" hidden="1" collapsedDB="0" collapsedOL="0"/>
        </ext>
      </extLst>
    </row>
    <row r="62" spans="1:1" s="1" customFormat="1" hidden="1">
      <extLst>
        <ext uri="smNativeData">
          <pm:rowDef xmlns:pm="smNativeData" id="1737391396" r="62" hidden="1" collapsedDB="0" collapsedOL="0"/>
        </ext>
      </extLst>
    </row>
    <row r="63" spans="1:1" s="1" customFormat="1" hidden="1">
      <extLst>
        <ext uri="smNativeData">
          <pm:rowDef xmlns:pm="smNativeData" id="1737391396" r="63" hidden="1" collapsedDB="0" collapsedOL="0"/>
        </ext>
      </extLst>
    </row>
    <row r="64" spans="1:1" s="1" customFormat="1" hidden="1">
      <extLst>
        <ext uri="smNativeData">
          <pm:rowDef xmlns:pm="smNativeData" id="1737391396" r="64" hidden="1" collapsedDB="0" collapsedOL="0"/>
        </ext>
      </extLst>
    </row>
    <row r="65" spans="1:1" s="1" customFormat="1" hidden="1">
      <extLst>
        <ext uri="smNativeData">
          <pm:rowDef xmlns:pm="smNativeData" id="1737391396" r="65" hidden="1" collapsedDB="0" collapsedOL="0"/>
        </ext>
      </extLst>
    </row>
    <row r="66" spans="1:1" s="1" customFormat="1" hidden="1">
      <extLst>
        <ext uri="smNativeData">
          <pm:rowDef xmlns:pm="smNativeData" id="1737391396" r="66" hidden="1" collapsedDB="0" collapsedOL="0"/>
        </ext>
      </extLst>
    </row>
    <row r="67" spans="1:1" s="1" customFormat="1" hidden="1">
      <extLst>
        <ext uri="smNativeData">
          <pm:rowDef xmlns:pm="smNativeData" id="1737391396" r="67" hidden="1" collapsedDB="0" collapsedOL="0"/>
        </ext>
      </extLst>
    </row>
    <row r="68" spans="1:1" s="1" customFormat="1" hidden="1">
      <extLst>
        <ext uri="smNativeData">
          <pm:rowDef xmlns:pm="smNativeData" id="1737391396" r="68" hidden="1" collapsedDB="0" collapsedOL="0"/>
        </ext>
      </extLst>
    </row>
    <row r="69" spans="1:1" s="1" customFormat="1" hidden="1">
      <extLst>
        <ext uri="smNativeData">
          <pm:rowDef xmlns:pm="smNativeData" id="1737391396" r="69" hidden="1" collapsedDB="0" collapsedOL="0"/>
        </ext>
      </extLst>
    </row>
    <row r="70" spans="1:1" s="1" customFormat="1" hidden="1">
      <extLst>
        <ext uri="smNativeData">
          <pm:rowDef xmlns:pm="smNativeData" id="1737391396" r="70" hidden="1" collapsedDB="0" collapsedOL="0"/>
        </ext>
      </extLst>
    </row>
    <row r="71" spans="1:1" s="1" customFormat="1" hidden="1">
      <extLst>
        <ext uri="smNativeData">
          <pm:rowDef xmlns:pm="smNativeData" id="1737391396" r="71" hidden="1" collapsedDB="0" collapsedOL="0"/>
        </ext>
      </extLst>
    </row>
    <row r="72" spans="1:1" s="1" customFormat="1" hidden="1">
      <extLst>
        <ext uri="smNativeData">
          <pm:rowDef xmlns:pm="smNativeData" id="1737391396" r="72" hidden="1" collapsedDB="0" collapsedOL="0"/>
        </ext>
      </extLst>
    </row>
    <row r="73" spans="1:1" s="1" customFormat="1" hidden="1">
      <extLst>
        <ext uri="smNativeData">
          <pm:rowDef xmlns:pm="smNativeData" id="1737391396" r="73" hidden="1" collapsedDB="0" collapsedOL="0"/>
        </ext>
      </extLst>
    </row>
    <row r="74" spans="1:1" s="1" customFormat="1" hidden="1">
      <extLst>
        <ext uri="smNativeData">
          <pm:rowDef xmlns:pm="smNativeData" id="1737391396" r="74" hidden="1" collapsedDB="0" collapsedOL="0"/>
        </ext>
      </extLst>
    </row>
    <row r="75" spans="1:1" s="1" customFormat="1" hidden="1">
      <extLst>
        <ext uri="smNativeData">
          <pm:rowDef xmlns:pm="smNativeData" id="1737391396" r="75" hidden="1" collapsedDB="0" collapsedOL="0"/>
        </ext>
      </extLst>
    </row>
    <row r="76" spans="1:1" s="1" customFormat="1" hidden="1">
      <extLst>
        <ext uri="smNativeData">
          <pm:rowDef xmlns:pm="smNativeData" id="1737391396" r="76" hidden="1" collapsedDB="0" collapsedOL="0"/>
        </ext>
      </extLst>
    </row>
    <row r="77" spans="1:1" s="1" customFormat="1" hidden="1">
      <extLst>
        <ext uri="smNativeData">
          <pm:rowDef xmlns:pm="smNativeData" id="1737391396" r="77" hidden="1" collapsedDB="0" collapsedOL="0"/>
        </ext>
      </extLst>
    </row>
    <row r="78" spans="1:1" s="1" customFormat="1" hidden="1">
      <extLst>
        <ext uri="smNativeData">
          <pm:rowDef xmlns:pm="smNativeData" id="1737391396" r="78" hidden="1" collapsedDB="0" collapsedOL="0"/>
        </ext>
      </extLst>
    </row>
    <row r="79" spans="1:1" s="1" customFormat="1" hidden="1">
      <extLst>
        <ext uri="smNativeData">
          <pm:rowDef xmlns:pm="smNativeData" id="1737391396" r="79" hidden="1" collapsedDB="0" collapsedOL="0"/>
        </ext>
      </extLst>
    </row>
    <row r="80" spans="1:1" s="1" customFormat="1" hidden="1">
      <extLst>
        <ext uri="smNativeData">
          <pm:rowDef xmlns:pm="smNativeData" id="1737391396" r="80" hidden="1" collapsedDB="0" collapsedOL="0"/>
        </ext>
      </extLst>
    </row>
    <row r="81" spans="1:1" s="1" customFormat="1" hidden="1">
      <extLst>
        <ext uri="smNativeData">
          <pm:rowDef xmlns:pm="smNativeData" id="1737391396" r="81" hidden="1" collapsedDB="0" collapsedOL="0"/>
        </ext>
      </extLst>
    </row>
    <row r="82" spans="1:1" s="1" customFormat="1" hidden="1">
      <extLst>
        <ext uri="smNativeData">
          <pm:rowDef xmlns:pm="smNativeData" id="1737391396" r="82" hidden="1" collapsedDB="0" collapsedOL="0"/>
        </ext>
      </extLst>
    </row>
    <row r="83" spans="1:1" s="1" customFormat="1" hidden="1">
      <extLst>
        <ext uri="smNativeData">
          <pm:rowDef xmlns:pm="smNativeData" id="1737391396" r="83" hidden="1" collapsedDB="0" collapsedOL="0"/>
        </ext>
      </extLst>
    </row>
    <row r="84" spans="1:1" s="1" customFormat="1" hidden="1">
      <extLst>
        <ext uri="smNativeData">
          <pm:rowDef xmlns:pm="smNativeData" id="1737391396" r="84" hidden="1" collapsedDB="0" collapsedOL="0"/>
        </ext>
      </extLst>
    </row>
    <row r="85" spans="1:1" s="1" customFormat="1" hidden="1">
      <extLst>
        <ext uri="smNativeData">
          <pm:rowDef xmlns:pm="smNativeData" id="1737391396" r="85" hidden="1" collapsedDB="0" collapsedOL="0"/>
        </ext>
      </extLst>
    </row>
    <row r="86" spans="1:1" s="1" customFormat="1" hidden="1">
      <extLst>
        <ext uri="smNativeData">
          <pm:rowDef xmlns:pm="smNativeData" id="1737391396" r="86" hidden="1" collapsedDB="0" collapsedOL="0"/>
        </ext>
      </extLst>
    </row>
    <row r="87" spans="1:1" s="1" customFormat="1" hidden="1">
      <extLst>
        <ext uri="smNativeData">
          <pm:rowDef xmlns:pm="smNativeData" id="1737391396" r="87" hidden="1" collapsedDB="0" collapsedOL="0"/>
        </ext>
      </extLst>
    </row>
    <row r="88" spans="1:1" s="1" customFormat="1" hidden="1">
      <extLst>
        <ext uri="smNativeData">
          <pm:rowDef xmlns:pm="smNativeData" id="1737391396" r="88" hidden="1" collapsedDB="0" collapsedOL="0"/>
        </ext>
      </extLst>
    </row>
    <row r="89" spans="1:1" s="1" customFormat="1" hidden="1">
      <extLst>
        <ext uri="smNativeData">
          <pm:rowDef xmlns:pm="smNativeData" id="1737391396" r="89" hidden="1" collapsedDB="0" collapsedOL="0"/>
        </ext>
      </extLst>
    </row>
    <row r="90" spans="1:1" s="1" customFormat="1" hidden="1">
      <extLst>
        <ext uri="smNativeData">
          <pm:rowDef xmlns:pm="smNativeData" id="1737391396" r="90" hidden="1" collapsedDB="0" collapsedOL="0"/>
        </ext>
      </extLst>
    </row>
    <row r="91" spans="1:1" s="1" customFormat="1" hidden="1">
      <extLst>
        <ext uri="smNativeData">
          <pm:rowDef xmlns:pm="smNativeData" id="1737391396" r="91" hidden="1" collapsedDB="0" collapsedOL="0"/>
        </ext>
      </extLst>
    </row>
    <row r="92" spans="1:1" s="1" customFormat="1" hidden="1">
      <extLst>
        <ext uri="smNativeData">
          <pm:rowDef xmlns:pm="smNativeData" id="1737391396" r="92" hidden="1" collapsedDB="0" collapsedOL="0"/>
        </ext>
      </extLst>
    </row>
    <row r="93" spans="1:1" s="1" customFormat="1" hidden="1">
      <extLst>
        <ext uri="smNativeData">
          <pm:rowDef xmlns:pm="smNativeData" id="1737391396" r="93" hidden="1" collapsedDB="0" collapsedOL="0"/>
        </ext>
      </extLst>
    </row>
    <row r="94" spans="1:1" s="1" customFormat="1" hidden="1">
      <extLst>
        <ext uri="smNativeData">
          <pm:rowDef xmlns:pm="smNativeData" id="1737391396" r="94" hidden="1" collapsedDB="0" collapsedOL="0"/>
        </ext>
      </extLst>
    </row>
    <row r="95" spans="1:1" s="1" customFormat="1" hidden="1">
      <extLst>
        <ext uri="smNativeData">
          <pm:rowDef xmlns:pm="smNativeData" id="1737391396" r="95" hidden="1" collapsedDB="0" collapsedOL="0"/>
        </ext>
      </extLst>
    </row>
    <row r="96" spans="1:1" s="1" customFormat="1" hidden="1">
      <extLst>
        <ext uri="smNativeData">
          <pm:rowDef xmlns:pm="smNativeData" id="1737391396" r="96" hidden="1" collapsedDB="0" collapsedOL="0"/>
        </ext>
      </extLst>
    </row>
    <row r="97" spans="1:1" s="1" customFormat="1" hidden="1">
      <extLst>
        <ext uri="smNativeData">
          <pm:rowDef xmlns:pm="smNativeData" id="1737391396" r="97" hidden="1" collapsedDB="0" collapsedOL="0"/>
        </ext>
      </extLst>
    </row>
    <row r="98" spans="1:1" s="1" customFormat="1" hidden="1">
      <extLst>
        <ext uri="smNativeData">
          <pm:rowDef xmlns:pm="smNativeData" id="1737391396" r="98" hidden="1" collapsedDB="0" collapsedOL="0"/>
        </ext>
      </extLst>
    </row>
    <row r="136" spans="1:1" s="1" customFormat="1" hidden="1">
      <extLst>
        <ext uri="smNativeData">
          <pm:rowDef xmlns:pm="smNativeData" id="1737391396" r="136" hidden="1" collapsedDB="0" collapsedOL="0"/>
        </ext>
      </extLst>
    </row>
    <row r="137" spans="1:1" s="1" customFormat="1" hidden="1">
      <extLst>
        <ext uri="smNativeData">
          <pm:rowDef xmlns:pm="smNativeData" id="1737391396" r="137" hidden="1" collapsedDB="0" collapsedOL="0"/>
        </ext>
      </extLst>
    </row>
    <row r="138" spans="1:1" s="1" customFormat="1" hidden="1">
      <extLst>
        <ext uri="smNativeData">
          <pm:rowDef xmlns:pm="smNativeData" id="1737391396" r="138" hidden="1" collapsedDB="0" collapsedOL="0"/>
        </ext>
      </extLst>
    </row>
    <row r="139" spans="1:1" s="1" customFormat="1" hidden="1">
      <extLst>
        <ext uri="smNativeData">
          <pm:rowDef xmlns:pm="smNativeData" id="1737391396" r="139" hidden="1" collapsedDB="0" collapsedOL="0"/>
        </ext>
      </extLst>
    </row>
    <row r="140" spans="1:1" s="1" customFormat="1" hidden="1">
      <extLst>
        <ext uri="smNativeData">
          <pm:rowDef xmlns:pm="smNativeData" id="1737391396" r="140" hidden="1" collapsedDB="0" collapsedOL="0"/>
        </ext>
      </extLst>
    </row>
    <row r="141" spans="1:1" s="1" customFormat="1" hidden="1">
      <extLst>
        <ext uri="smNativeData">
          <pm:rowDef xmlns:pm="smNativeData" id="1737391396" r="141" hidden="1" collapsedDB="0" collapsedOL="0"/>
        </ext>
      </extLst>
    </row>
    <row r="142" spans="1:1" s="1" customFormat="1" hidden="1">
      <extLst>
        <ext uri="smNativeData">
          <pm:rowDef xmlns:pm="smNativeData" id="1737391396" r="142" hidden="1" collapsedDB="0" collapsedOL="0"/>
        </ext>
      </extLst>
    </row>
    <row r="143" spans="1:1" s="1" customFormat="1" hidden="1">
      <extLst>
        <ext uri="smNativeData">
          <pm:rowDef xmlns:pm="smNativeData" id="1737391396" r="143" hidden="1" collapsedDB="0" collapsedOL="0"/>
        </ext>
      </extLst>
    </row>
    <row r="144" spans="1:1" s="1" customFormat="1" hidden="1">
      <extLst>
        <ext uri="smNativeData">
          <pm:rowDef xmlns:pm="smNativeData" id="1737391396" r="144" hidden="1" collapsedDB="0" collapsedOL="0"/>
        </ext>
      </extLst>
    </row>
    <row r="145" spans="1:1" s="1" customFormat="1" hidden="1">
      <extLst>
        <ext uri="smNativeData">
          <pm:rowDef xmlns:pm="smNativeData" id="1737391396" r="145" hidden="1" collapsedDB="0" collapsedOL="0"/>
        </ext>
      </extLst>
    </row>
    <row r="146" spans="1:1" s="1" customFormat="1" hidden="1">
      <extLst>
        <ext uri="smNativeData">
          <pm:rowDef xmlns:pm="smNativeData" id="1737391396" r="146" hidden="1" collapsedDB="0" collapsedOL="0"/>
        </ext>
      </extLst>
    </row>
    <row r="147" spans="1:1" s="1" customFormat="1" hidden="1">
      <extLst>
        <ext uri="smNativeData">
          <pm:rowDef xmlns:pm="smNativeData" id="1737391396" r="147" hidden="1" collapsedDB="0" collapsedOL="0"/>
        </ext>
      </extLst>
    </row>
    <row r="148" spans="1:1" s="1" customFormat="1" hidden="1">
      <extLst>
        <ext uri="smNativeData">
          <pm:rowDef xmlns:pm="smNativeData" id="1737391396" r="148" hidden="1" collapsedDB="0" collapsedOL="0"/>
        </ext>
      </extLst>
    </row>
    <row r="149" spans="1:1" s="1" customFormat="1" hidden="1">
      <extLst>
        <ext uri="smNativeData">
          <pm:rowDef xmlns:pm="smNativeData" id="1737391396" r="149" hidden="1" collapsedDB="0" collapsedOL="0"/>
        </ext>
      </extLst>
    </row>
    <row r="150" spans="1:1" s="1" customFormat="1" hidden="1">
      <extLst>
        <ext uri="smNativeData">
          <pm:rowDef xmlns:pm="smNativeData" id="1737391396" r="150" hidden="1" collapsedDB="0" collapsedOL="0"/>
        </ext>
      </extLst>
    </row>
    <row r="151" spans="1:1" s="1" customFormat="1" hidden="1">
      <extLst>
        <ext uri="smNativeData">
          <pm:rowDef xmlns:pm="smNativeData" id="1737391396" r="151" hidden="1" collapsedDB="0" collapsedOL="0"/>
        </ext>
      </extLst>
    </row>
    <row r="152" spans="1:1" s="1" customFormat="1" hidden="1">
      <extLst>
        <ext uri="smNativeData">
          <pm:rowDef xmlns:pm="smNativeData" id="1737391396" r="152" hidden="1" collapsedDB="0" collapsedOL="0"/>
        </ext>
      </extLst>
    </row>
    <row r="153" spans="1:1" s="1" customFormat="1" hidden="1">
      <extLst>
        <ext uri="smNativeData">
          <pm:rowDef xmlns:pm="smNativeData" id="1737391396" r="153" hidden="1" collapsedDB="0" collapsedOL="0"/>
        </ext>
      </extLst>
    </row>
    <row r="154" spans="1:1" s="1" customFormat="1" hidden="1">
      <extLst>
        <ext uri="smNativeData">
          <pm:rowDef xmlns:pm="smNativeData" id="1737391396" r="154" hidden="1" collapsedDB="0" collapsedOL="0"/>
        </ext>
      </extLst>
    </row>
    <row r="155" spans="1:1" s="1" customFormat="1" hidden="1">
      <extLst>
        <ext uri="smNativeData">
          <pm:rowDef xmlns:pm="smNativeData" id="1737391396" r="155" hidden="1" collapsedDB="0" collapsedOL="0"/>
        </ext>
      </extLst>
    </row>
    <row r="156" spans="1:1" s="1" customFormat="1" hidden="1">
      <extLst>
        <ext uri="smNativeData">
          <pm:rowDef xmlns:pm="smNativeData" id="1737391396" r="156" hidden="1" collapsedDB="0" collapsedOL="0"/>
        </ext>
      </extLst>
    </row>
    <row r="157" spans="1:1" s="1" customFormat="1" hidden="1">
      <extLst>
        <ext uri="smNativeData">
          <pm:rowDef xmlns:pm="smNativeData" id="1737391396" r="157" hidden="1" collapsedDB="0" collapsedOL="0"/>
        </ext>
      </extLst>
    </row>
    <row r="158" spans="1:1" s="1" customFormat="1" hidden="1">
      <extLst>
        <ext uri="smNativeData">
          <pm:rowDef xmlns:pm="smNativeData" id="1737391396" r="158" hidden="1" collapsedDB="0" collapsedOL="0"/>
        </ext>
      </extLst>
    </row>
    <row r="159" spans="1:1" s="1" customFormat="1" hidden="1">
      <extLst>
        <ext uri="smNativeData">
          <pm:rowDef xmlns:pm="smNativeData" id="1737391396" r="159" hidden="1" collapsedDB="0" collapsedOL="0"/>
        </ext>
      </extLst>
    </row>
    <row r="160" spans="1:1" s="1" customFormat="1" hidden="1">
      <extLst>
        <ext uri="smNativeData">
          <pm:rowDef xmlns:pm="smNativeData" id="1737391396" r="160" hidden="1" collapsedDB="0" collapsedOL="0"/>
        </ext>
      </extLst>
    </row>
    <row r="161" spans="1:1" s="1" customFormat="1" hidden="1">
      <extLst>
        <ext uri="smNativeData">
          <pm:rowDef xmlns:pm="smNativeData" id="1737391396" r="161" hidden="1" collapsedDB="0" collapsedOL="0"/>
        </ext>
      </extLst>
    </row>
    <row r="162" spans="1:1" s="1" customFormat="1" hidden="1">
      <extLst>
        <ext uri="smNativeData">
          <pm:rowDef xmlns:pm="smNativeData" id="1737391396" r="162" hidden="1" collapsedDB="0" collapsedOL="0"/>
        </ext>
      </extLst>
    </row>
    <row r="163" spans="1:1" s="1" customFormat="1" hidden="1">
      <extLst>
        <ext uri="smNativeData">
          <pm:rowDef xmlns:pm="smNativeData" id="1737391396" r="163" hidden="1" collapsedDB="0" collapsedOL="0"/>
        </ext>
      </extLst>
    </row>
    <row r="164" spans="1:1" s="1" customFormat="1" hidden="1">
      <extLst>
        <ext uri="smNativeData">
          <pm:rowDef xmlns:pm="smNativeData" id="1737391396" r="164" hidden="1" collapsedDB="0" collapsedOL="0"/>
        </ext>
      </extLst>
    </row>
    <row r="165" spans="1:1" s="1" customFormat="1" hidden="1">
      <extLst>
        <ext uri="smNativeData">
          <pm:rowDef xmlns:pm="smNativeData" id="1737391396" r="165" hidden="1" collapsedDB="0" collapsedOL="0"/>
        </ext>
      </extLst>
    </row>
    <row r="166" spans="1:1" s="1" customFormat="1" hidden="1">
      <extLst>
        <ext uri="smNativeData">
          <pm:rowDef xmlns:pm="smNativeData" id="1737391396" r="166" hidden="1" collapsedDB="0" collapsedOL="0"/>
        </ext>
      </extLst>
    </row>
    <row r="167" spans="1:1" s="1" customFormat="1" hidden="1">
      <extLst>
        <ext uri="smNativeData">
          <pm:rowDef xmlns:pm="smNativeData" id="1737391396" r="167" hidden="1" collapsedDB="0" collapsedOL="0"/>
        </ext>
      </extLst>
    </row>
    <row r="168" spans="1:1" s="1" customFormat="1" hidden="1">
      <extLst>
        <ext uri="smNativeData">
          <pm:rowDef xmlns:pm="smNativeData" id="1737391396" r="168" hidden="1" collapsedDB="0" collapsedOL="0"/>
        </ext>
      </extLst>
    </row>
    <row r="169" spans="1:1" s="1" customFormat="1" hidden="1">
      <extLst>
        <ext uri="smNativeData">
          <pm:rowDef xmlns:pm="smNativeData" id="1737391396" r="169" hidden="1" collapsedDB="0" collapsedOL="0"/>
        </ext>
      </extLst>
    </row>
    <row r="170" spans="1:1" s="1" customFormat="1" hidden="1">
      <extLst>
        <ext uri="smNativeData">
          <pm:rowDef xmlns:pm="smNativeData" id="1737391396" r="170" hidden="1" collapsedDB="0" collapsedOL="0"/>
        </ext>
      </extLst>
    </row>
    <row r="171" spans="1:1" s="1" customFormat="1" hidden="1">
      <extLst>
        <ext uri="smNativeData">
          <pm:rowDef xmlns:pm="smNativeData" id="1737391396" r="171" hidden="1" collapsedDB="0" collapsedOL="0"/>
        </ext>
      </extLst>
    </row>
    <row r="172" spans="1:1" s="1" customFormat="1" hidden="1">
      <extLst>
        <ext uri="smNativeData">
          <pm:rowDef xmlns:pm="smNativeData" id="1737391396" r="172" hidden="1" collapsedDB="0" collapsedOL="0"/>
        </ext>
      </extLst>
    </row>
    <row r="173" spans="1:1" s="1" customFormat="1" hidden="1">
      <extLst>
        <ext uri="smNativeData">
          <pm:rowDef xmlns:pm="smNativeData" id="1737391396" r="173" hidden="1" collapsedDB="0" collapsedOL="0"/>
        </ext>
      </extLst>
    </row>
    <row r="174" spans="1:1" s="1" customFormat="1" hidden="1">
      <extLst>
        <ext uri="smNativeData">
          <pm:rowDef xmlns:pm="smNativeData" id="1737391396" r="174" hidden="1" collapsedDB="0" collapsedOL="0"/>
        </ext>
      </extLst>
    </row>
    <row r="175" spans="1:1" s="1" customFormat="1" hidden="1">
      <extLst>
        <ext uri="smNativeData">
          <pm:rowDef xmlns:pm="smNativeData" id="1737391396" r="175" hidden="1" collapsedDB="0" collapsedOL="0"/>
        </ext>
      </extLst>
    </row>
    <row r="176" spans="1:1" s="1" customFormat="1" hidden="1">
      <extLst>
        <ext uri="smNativeData">
          <pm:rowDef xmlns:pm="smNativeData" id="1737391396" r="176" hidden="1" collapsedDB="0" collapsedOL="0"/>
        </ext>
      </extLst>
    </row>
    <row r="177" spans="1:1" s="1" customFormat="1" hidden="1">
      <extLst>
        <ext uri="smNativeData">
          <pm:rowDef xmlns:pm="smNativeData" id="1737391396" r="177" hidden="1" collapsedDB="0" collapsedOL="0"/>
        </ext>
      </extLst>
    </row>
    <row r="178" spans="1:1" s="1" customFormat="1" hidden="1">
      <extLst>
        <ext uri="smNativeData">
          <pm:rowDef xmlns:pm="smNativeData" id="1737391396" r="178" hidden="1" collapsedDB="0" collapsedOL="0"/>
        </ext>
      </extLst>
    </row>
    <row r="179" spans="1:1" s="1" customFormat="1" hidden="1">
      <extLst>
        <ext uri="smNativeData">
          <pm:rowDef xmlns:pm="smNativeData" id="1737391396" r="179" hidden="1" collapsedDB="0" collapsedOL="0"/>
        </ext>
      </extLst>
    </row>
    <row r="180" spans="1:1" s="1" customFormat="1" hidden="1">
      <extLst>
        <ext uri="smNativeData">
          <pm:rowDef xmlns:pm="smNativeData" id="1737391396" r="180" hidden="1" collapsedDB="0" collapsedOL="0"/>
        </ext>
      </extLst>
    </row>
    <row r="181" spans="1:1" s="1" customFormat="1" hidden="1">
      <extLst>
        <ext uri="smNativeData">
          <pm:rowDef xmlns:pm="smNativeData" id="1737391396" r="181" hidden="1" collapsedDB="0" collapsedOL="0"/>
        </ext>
      </extLst>
    </row>
    <row r="182" spans="1:1" s="1" customFormat="1" hidden="1">
      <extLst>
        <ext uri="smNativeData">
          <pm:rowDef xmlns:pm="smNativeData" id="1737391396" r="182" hidden="1" collapsedDB="0" collapsedOL="0"/>
        </ext>
      </extLst>
    </row>
    <row r="183" spans="1:1" s="1" customFormat="1" hidden="1">
      <extLst>
        <ext uri="smNativeData">
          <pm:rowDef xmlns:pm="smNativeData" id="1737391396" r="183" hidden="1" collapsedDB="0" collapsedOL="0"/>
        </ext>
      </extLst>
    </row>
    <row r="184" spans="1:1" s="1" customFormat="1" hidden="1">
      <extLst>
        <ext uri="smNativeData">
          <pm:rowDef xmlns:pm="smNativeData" id="1737391396" r="184" hidden="1" collapsedDB="0" collapsedOL="0"/>
        </ext>
      </extLst>
    </row>
    <row r="185" spans="1:1" s="1" customFormat="1" hidden="1">
      <extLst>
        <ext uri="smNativeData">
          <pm:rowDef xmlns:pm="smNativeData" id="1737391396" r="185" hidden="1" collapsedDB="0" collapsedOL="0"/>
        </ext>
      </extLst>
    </row>
    <row r="186" spans="1:1" s="1" customFormat="1" hidden="1">
      <extLst>
        <ext uri="smNativeData">
          <pm:rowDef xmlns:pm="smNativeData" id="1737391396" r="186" hidden="1" collapsedDB="0" collapsedOL="0"/>
        </ext>
      </extLst>
    </row>
    <row r="187" spans="1:1" s="1" customFormat="1" hidden="1">
      <extLst>
        <ext uri="smNativeData">
          <pm:rowDef xmlns:pm="smNativeData" id="1737391396" r="187" hidden="1" collapsedDB="0" collapsedOL="0"/>
        </ext>
      </extLst>
    </row>
    <row r="188" spans="1:1" s="1" customFormat="1" hidden="1">
      <extLst>
        <ext uri="smNativeData">
          <pm:rowDef xmlns:pm="smNativeData" id="1737391396" r="188" hidden="1" collapsedDB="0" collapsedOL="0"/>
        </ext>
      </extLst>
    </row>
    <row r="189" spans="1:1" s="1" customFormat="1" hidden="1">
      <extLst>
        <ext uri="smNativeData">
          <pm:rowDef xmlns:pm="smNativeData" id="1737391396" r="189" hidden="1" collapsedDB="0" collapsedOL="0"/>
        </ext>
      </extLst>
    </row>
    <row r="190" spans="1:1" s="1" customFormat="1" hidden="1">
      <extLst>
        <ext uri="smNativeData">
          <pm:rowDef xmlns:pm="smNativeData" id="1737391396" r="190" hidden="1" collapsedDB="0" collapsedOL="0"/>
        </ext>
      </extLst>
    </row>
    <row r="191" spans="1:1" s="1" customFormat="1" hidden="1">
      <extLst>
        <ext uri="smNativeData">
          <pm:rowDef xmlns:pm="smNativeData" id="1737391396" r="191" hidden="1" collapsedDB="0" collapsedOL="0"/>
        </ext>
      </extLst>
    </row>
    <row r="192" spans="1:1" s="1" customFormat="1" hidden="1">
      <extLst>
        <ext uri="smNativeData">
          <pm:rowDef xmlns:pm="smNativeData" id="1737391396" r="192" hidden="1" collapsedDB="0" collapsedOL="0"/>
        </ext>
      </extLst>
    </row>
    <row r="193" spans="1:1" s="1" customFormat="1" hidden="1">
      <extLst>
        <ext uri="smNativeData">
          <pm:rowDef xmlns:pm="smNativeData" id="1737391396" r="193" hidden="1" collapsedDB="0" collapsedOL="0"/>
        </ext>
      </extLst>
    </row>
    <row r="194" spans="1:1" s="1" customFormat="1" hidden="1">
      <extLst>
        <ext uri="smNativeData">
          <pm:rowDef xmlns:pm="smNativeData" id="1737391396" r="194" hidden="1" collapsedDB="0" collapsedOL="0"/>
        </ext>
      </extLst>
    </row>
    <row r="195" spans="1:1" s="1" customFormat="1" hidden="1">
      <extLst>
        <ext uri="smNativeData">
          <pm:rowDef xmlns:pm="smNativeData" id="1737391396" r="195" hidden="1" collapsedDB="0" collapsedOL="0"/>
        </ext>
      </extLst>
    </row>
    <row r="196" spans="1:1" s="1" customFormat="1" hidden="1">
      <extLst>
        <ext uri="smNativeData">
          <pm:rowDef xmlns:pm="smNativeData" id="1737391396" r="196" hidden="1" collapsedDB="0" collapsedOL="0"/>
        </ext>
      </extLst>
    </row>
    <row r="197" spans="1:1" s="1" customFormat="1" hidden="1">
      <extLst>
        <ext uri="smNativeData">
          <pm:rowDef xmlns:pm="smNativeData" id="1737391396" r="197" hidden="1" collapsedDB="0" collapsedOL="0"/>
        </ext>
      </extLst>
    </row>
    <row r="198" spans="1:1" s="1" customFormat="1" hidden="1">
      <extLst>
        <ext uri="smNativeData">
          <pm:rowDef xmlns:pm="smNativeData" id="1737391396" r="198" hidden="1" collapsedDB="0" collapsedOL="0"/>
        </ext>
      </extLst>
    </row>
    <row r="199" spans="1:1" s="1" customFormat="1" hidden="1">
      <extLst>
        <ext uri="smNativeData">
          <pm:rowDef xmlns:pm="smNativeData" id="1737391396" r="199" hidden="1" collapsedDB="0" collapsedOL="0"/>
        </ext>
      </extLst>
    </row>
    <row r="200" spans="1:1" s="1" customFormat="1" hidden="1">
      <extLst>
        <ext uri="smNativeData">
          <pm:rowDef xmlns:pm="smNativeData" id="1737391396" r="200" hidden="1" collapsedDB="0" collapsedOL="0"/>
        </ext>
      </extLst>
    </row>
    <row r="201" spans="1:1" s="1" customFormat="1" hidden="1">
      <extLst>
        <ext uri="smNativeData">
          <pm:rowDef xmlns:pm="smNativeData" id="1737391396" r="201" hidden="1" collapsedDB="0" collapsedOL="0"/>
        </ext>
      </extLst>
    </row>
    <row r="202" spans="1:1" s="1" customFormat="1" hidden="1">
      <extLst>
        <ext uri="smNativeData">
          <pm:rowDef xmlns:pm="smNativeData" id="1737391396" r="202" hidden="1" collapsedDB="0" collapsedOL="0"/>
        </ext>
      </extLst>
    </row>
    <row r="203" spans="1:1" s="1" customFormat="1" hidden="1">
      <extLst>
        <ext uri="smNativeData">
          <pm:rowDef xmlns:pm="smNativeData" id="1737391396" r="203" hidden="1" collapsedDB="0" collapsedOL="0"/>
        </ext>
      </extLst>
    </row>
    <row r="204" spans="1:1" s="1" customFormat="1" hidden="1">
      <extLst>
        <ext uri="smNativeData">
          <pm:rowDef xmlns:pm="smNativeData" id="1737391396" r="204" hidden="1" collapsedDB="0" collapsedOL="0"/>
        </ext>
      </extLst>
    </row>
    <row r="205" spans="1:1" s="1" customFormat="1" hidden="1">
      <extLst>
        <ext uri="smNativeData">
          <pm:rowDef xmlns:pm="smNativeData" id="1737391396" r="205" hidden="1" collapsedDB="0" collapsedOL="0"/>
        </ext>
      </extLst>
    </row>
    <row r="206" spans="1:1" s="1" customFormat="1" hidden="1">
      <extLst>
        <ext uri="smNativeData">
          <pm:rowDef xmlns:pm="smNativeData" id="1737391396" r="206" hidden="1" collapsedDB="0" collapsedOL="0"/>
        </ext>
      </extLst>
    </row>
    <row r="207" spans="1:1" s="1" customFormat="1" hidden="1">
      <extLst>
        <ext uri="smNativeData">
          <pm:rowDef xmlns:pm="smNativeData" id="1737391396" r="207" hidden="1" collapsedDB="0" collapsedOL="0"/>
        </ext>
      </extLst>
    </row>
    <row r="208" spans="1:1" s="1" customFormat="1" hidden="1">
      <extLst>
        <ext uri="smNativeData">
          <pm:rowDef xmlns:pm="smNativeData" id="1737391396" r="208" hidden="1" collapsedDB="0" collapsedOL="0"/>
        </ext>
      </extLst>
    </row>
    <row r="209" spans="1:1" s="1" customFormat="1" hidden="1">
      <extLst>
        <ext uri="smNativeData">
          <pm:rowDef xmlns:pm="smNativeData" id="1737391396" r="209" hidden="1" collapsedDB="0" collapsedOL="0"/>
        </ext>
      </extLst>
    </row>
    <row r="210" spans="1:1" s="1" customFormat="1" hidden="1">
      <extLst>
        <ext uri="smNativeData">
          <pm:rowDef xmlns:pm="smNativeData" id="1737391396" r="210" hidden="1" collapsedDB="0" collapsedOL="0"/>
        </ext>
      </extLst>
    </row>
    <row r="211" spans="1:1" s="1" customFormat="1" hidden="1">
      <extLst>
        <ext uri="smNativeData">
          <pm:rowDef xmlns:pm="smNativeData" id="1737391396" r="211" hidden="1" collapsedDB="0" collapsedOL="0"/>
        </ext>
      </extLst>
    </row>
    <row r="212" spans="1:1" s="1" customFormat="1" hidden="1">
      <extLst>
        <ext uri="smNativeData">
          <pm:rowDef xmlns:pm="smNativeData" id="1737391396" r="212" hidden="1" collapsedDB="0" collapsedOL="0"/>
        </ext>
      </extLst>
    </row>
    <row r="213" spans="1:1" s="1" customFormat="1" hidden="1">
      <extLst>
        <ext uri="smNativeData">
          <pm:rowDef xmlns:pm="smNativeData" id="1737391396" r="213" hidden="1" collapsedDB="0" collapsedOL="0"/>
        </ext>
      </extLst>
    </row>
    <row r="214" spans="1:1" s="1" customFormat="1" hidden="1">
      <extLst>
        <ext uri="smNativeData">
          <pm:rowDef xmlns:pm="smNativeData" id="1737391396" r="214" hidden="1" collapsedDB="0" collapsedOL="0"/>
        </ext>
      </extLst>
    </row>
    <row r="215" spans="1:1" s="1" customFormat="1" hidden="1">
      <extLst>
        <ext uri="smNativeData">
          <pm:rowDef xmlns:pm="smNativeData" id="1737391396" r="215" hidden="1" collapsedDB="0" collapsedOL="0"/>
        </ext>
      </extLst>
    </row>
    <row r="216" spans="1:1" s="1" customFormat="1" hidden="1">
      <extLst>
        <ext uri="smNativeData">
          <pm:rowDef xmlns:pm="smNativeData" id="1737391396" r="216" hidden="1" collapsedDB="0" collapsedOL="0"/>
        </ext>
      </extLst>
    </row>
    <row r="217" spans="1:1" s="1" customFormat="1" hidden="1">
      <extLst>
        <ext uri="smNativeData">
          <pm:rowDef xmlns:pm="smNativeData" id="1737391396" r="217" hidden="1" collapsedDB="0" collapsedOL="0"/>
        </ext>
      </extLst>
    </row>
    <row r="218" spans="1:1" s="1" customFormat="1" hidden="1">
      <extLst>
        <ext uri="smNativeData">
          <pm:rowDef xmlns:pm="smNativeData" id="1737391396" r="218" hidden="1" collapsedDB="0" collapsedOL="0"/>
        </ext>
      </extLst>
    </row>
    <row r="219" spans="1:1" s="1" customFormat="1" hidden="1">
      <extLst>
        <ext uri="smNativeData">
          <pm:rowDef xmlns:pm="smNativeData" id="1737391396" r="219" hidden="1" collapsedDB="0" collapsedOL="0"/>
        </ext>
      </extLst>
    </row>
    <row r="220" spans="1:1" s="1" customFormat="1" hidden="1">
      <extLst>
        <ext uri="smNativeData">
          <pm:rowDef xmlns:pm="smNativeData" id="1737391396" r="220" hidden="1" collapsedDB="0" collapsedOL="0"/>
        </ext>
      </extLst>
    </row>
    <row r="221" spans="1:1" s="1" customFormat="1" hidden="1">
      <extLst>
        <ext uri="smNativeData">
          <pm:rowDef xmlns:pm="smNativeData" id="1737391396" r="221" hidden="1" collapsedDB="0" collapsedOL="0"/>
        </ext>
      </extLst>
    </row>
    <row r="222" spans="1:1" s="1" customFormat="1" hidden="1">
      <extLst>
        <ext uri="smNativeData">
          <pm:rowDef xmlns:pm="smNativeData" id="1737391396" r="222" hidden="1" collapsedDB="0" collapsedOL="0"/>
        </ext>
      </extLst>
    </row>
    <row r="223" spans="1:1" s="1" customFormat="1" hidden="1">
      <extLst>
        <ext uri="smNativeData">
          <pm:rowDef xmlns:pm="smNativeData" id="1737391396" r="223" hidden="1" collapsedDB="0" collapsedOL="0"/>
        </ext>
      </extLst>
    </row>
    <row r="224" spans="1:1" s="1" customFormat="1" hidden="1">
      <extLst>
        <ext uri="smNativeData">
          <pm:rowDef xmlns:pm="smNativeData" id="1737391396" r="224" hidden="1" collapsedDB="0" collapsedOL="0"/>
        </ext>
      </extLst>
    </row>
    <row r="225" spans="1:1" s="1" customFormat="1" hidden="1">
      <extLst>
        <ext uri="smNativeData">
          <pm:rowDef xmlns:pm="smNativeData" id="1737391396" r="225" hidden="1" collapsedDB="0" collapsedOL="0"/>
        </ext>
      </extLst>
    </row>
    <row r="226" spans="1:1" s="1" customFormat="1" hidden="1">
      <extLst>
        <ext uri="smNativeData">
          <pm:rowDef xmlns:pm="smNativeData" id="1737391396" r="226" hidden="1" collapsedDB="0" collapsedOL="0"/>
        </ext>
      </extLst>
    </row>
    <row r="227" spans="1:1" s="1" customFormat="1" hidden="1">
      <extLst>
        <ext uri="smNativeData">
          <pm:rowDef xmlns:pm="smNativeData" id="1737391396" r="227" hidden="1" collapsedDB="0" collapsedOL="0"/>
        </ext>
      </extLst>
    </row>
    <row r="228" spans="1:1" s="1" customFormat="1" hidden="1">
      <extLst>
        <ext uri="smNativeData">
          <pm:rowDef xmlns:pm="smNativeData" id="1737391396" r="228" hidden="1" collapsedDB="0" collapsedOL="0"/>
        </ext>
      </extLst>
    </row>
    <row r="229" spans="1:1" s="1" customFormat="1" hidden="1">
      <extLst>
        <ext uri="smNativeData">
          <pm:rowDef xmlns:pm="smNativeData" id="1737391396" r="229" hidden="1" collapsedDB="0" collapsedOL="0"/>
        </ext>
      </extLst>
    </row>
    <row r="230" spans="1:1" s="1" customFormat="1" hidden="1">
      <extLst>
        <ext uri="smNativeData">
          <pm:rowDef xmlns:pm="smNativeData" id="1737391396" r="230" hidden="1" collapsedDB="0" collapsedOL="0"/>
        </ext>
      </extLst>
    </row>
    <row r="231" spans="1:1" s="1" customFormat="1" hidden="1">
      <extLst>
        <ext uri="smNativeData">
          <pm:rowDef xmlns:pm="smNativeData" id="1737391396" r="231" hidden="1" collapsedDB="0" collapsedOL="0"/>
        </ext>
      </extLst>
    </row>
    <row r="232" spans="1:1" s="1" customFormat="1" hidden="1">
      <extLst>
        <ext uri="smNativeData">
          <pm:rowDef xmlns:pm="smNativeData" id="1737391396" r="232" hidden="1" collapsedDB="0" collapsedOL="0"/>
        </ext>
      </extLst>
    </row>
    <row r="233" spans="1:1" s="1" customFormat="1" hidden="1">
      <extLst>
        <ext uri="smNativeData">
          <pm:rowDef xmlns:pm="smNativeData" id="1737391396" r="233" hidden="1" collapsedDB="0" collapsedOL="0"/>
        </ext>
      </extLst>
    </row>
    <row r="234" spans="1:1" s="1" customFormat="1" hidden="1">
      <extLst>
        <ext uri="smNativeData">
          <pm:rowDef xmlns:pm="smNativeData" id="1737391396" r="234" hidden="1" collapsedDB="0" collapsedOL="0"/>
        </ext>
      </extLst>
    </row>
    <row r="235" spans="1:1" s="1" customFormat="1" hidden="1">
      <extLst>
        <ext uri="smNativeData">
          <pm:rowDef xmlns:pm="smNativeData" id="1737391396" r="235" hidden="1" collapsedDB="0" collapsedOL="0"/>
        </ext>
      </extLst>
    </row>
    <row r="236" spans="1:1" s="1" customFormat="1" hidden="1">
      <extLst>
        <ext uri="smNativeData">
          <pm:rowDef xmlns:pm="smNativeData" id="1737391396" r="236" hidden="1" collapsedDB="0" collapsedOL="0"/>
        </ext>
      </extLst>
    </row>
    <row r="237" spans="1:1" s="1" customFormat="1" hidden="1">
      <extLst>
        <ext uri="smNativeData">
          <pm:rowDef xmlns:pm="smNativeData" id="1737391396" r="237" hidden="1" collapsedDB="0" collapsedOL="0"/>
        </ext>
      </extLst>
    </row>
    <row r="238" spans="1:1" s="1" customFormat="1" hidden="1">
      <extLst>
        <ext uri="smNativeData">
          <pm:rowDef xmlns:pm="smNativeData" id="1737391396" r="238" hidden="1" collapsedDB="0" collapsedOL="0"/>
        </ext>
      </extLst>
    </row>
    <row r="239" spans="1:1" s="1" customFormat="1" hidden="1">
      <extLst>
        <ext uri="smNativeData">
          <pm:rowDef xmlns:pm="smNativeData" id="1737391396" r="239" hidden="1" collapsedDB="0" collapsedOL="0"/>
        </ext>
      </extLst>
    </row>
    <row r="240" spans="1:1" s="1" customFormat="1" hidden="1">
      <extLst>
        <ext uri="smNativeData">
          <pm:rowDef xmlns:pm="smNativeData" id="1737391396" r="240" hidden="1" collapsedDB="0" collapsedOL="0"/>
        </ext>
      </extLst>
    </row>
    <row r="241" spans="1:1" s="1" customFormat="1" hidden="1">
      <extLst>
        <ext uri="smNativeData">
          <pm:rowDef xmlns:pm="smNativeData" id="1737391396" r="241" hidden="1" collapsedDB="0" collapsedOL="0"/>
        </ext>
      </extLst>
    </row>
    <row r="242" spans="1:1" s="1" customFormat="1" hidden="1">
      <extLst>
        <ext uri="smNativeData">
          <pm:rowDef xmlns:pm="smNativeData" id="1737391396" r="242" hidden="1" collapsedDB="0" collapsedOL="0"/>
        </ext>
      </extLst>
    </row>
    <row r="243" spans="1:1" s="1" customFormat="1" hidden="1">
      <extLst>
        <ext uri="smNativeData">
          <pm:rowDef xmlns:pm="smNativeData" id="1737391396" r="243" hidden="1" collapsedDB="0" collapsedOL="0"/>
        </ext>
      </extLst>
    </row>
    <row r="244" spans="1:1" s="1" customFormat="1" hidden="1">
      <extLst>
        <ext uri="smNativeData">
          <pm:rowDef xmlns:pm="smNativeData" id="1737391396" r="244" hidden="1" collapsedDB="0" collapsedOL="0"/>
        </ext>
      </extLst>
    </row>
    <row r="245" spans="1:1" s="1" customFormat="1" hidden="1">
      <extLst>
        <ext uri="smNativeData">
          <pm:rowDef xmlns:pm="smNativeData" id="1737391396" r="245" hidden="1" collapsedDB="0" collapsedOL="0"/>
        </ext>
      </extLst>
    </row>
    <row r="246" spans="1:1" s="1" customFormat="1" hidden="1">
      <extLst>
        <ext uri="smNativeData">
          <pm:rowDef xmlns:pm="smNativeData" id="1737391396" r="246" hidden="1" collapsedDB="0" collapsedOL="0"/>
        </ext>
      </extLst>
    </row>
    <row r="247" spans="1:1" s="1" customFormat="1" hidden="1">
      <extLst>
        <ext uri="smNativeData">
          <pm:rowDef xmlns:pm="smNativeData" id="1737391396" r="247" hidden="1" collapsedDB="0" collapsedOL="0"/>
        </ext>
      </extLst>
    </row>
    <row r="248" spans="1:1" s="1" customFormat="1" hidden="1">
      <extLst>
        <ext uri="smNativeData">
          <pm:rowDef xmlns:pm="smNativeData" id="1737391396" r="248" hidden="1" collapsedDB="0" collapsedOL="0"/>
        </ext>
      </extLst>
    </row>
    <row r="249" spans="1:1" s="1" customFormat="1" hidden="1">
      <extLst>
        <ext uri="smNativeData">
          <pm:rowDef xmlns:pm="smNativeData" id="1737391396" r="249" hidden="1" collapsedDB="0" collapsedOL="0"/>
        </ext>
      </extLst>
    </row>
    <row r="250" spans="1:1" s="1" customFormat="1" hidden="1">
      <extLst>
        <ext uri="smNativeData">
          <pm:rowDef xmlns:pm="smNativeData" id="1737391396" r="250" hidden="1" collapsedDB="0" collapsedOL="0"/>
        </ext>
      </extLst>
    </row>
    <row r="251" spans="1:1" s="1" customFormat="1" hidden="1">
      <extLst>
        <ext uri="smNativeData">
          <pm:rowDef xmlns:pm="smNativeData" id="1737391396" r="251" hidden="1" collapsedDB="0" collapsedOL="0"/>
        </ext>
      </extLst>
    </row>
    <row r="252" spans="1:1" s="1" customFormat="1" hidden="1">
      <extLst>
        <ext uri="smNativeData">
          <pm:rowDef xmlns:pm="smNativeData" id="1737391396" r="252" hidden="1" collapsedDB="0" collapsedOL="0"/>
        </ext>
      </extLst>
    </row>
    <row r="253" spans="1:1" s="1" customFormat="1" hidden="1">
      <extLst>
        <ext uri="smNativeData">
          <pm:rowDef xmlns:pm="smNativeData" id="1737391396" r="253" hidden="1" collapsedDB="0" collapsedOL="0"/>
        </ext>
      </extLst>
    </row>
    <row r="254" spans="1:1" s="1" customFormat="1" hidden="1">
      <extLst>
        <ext uri="smNativeData">
          <pm:rowDef xmlns:pm="smNativeData" id="1737391396" r="254" hidden="1" collapsedDB="0" collapsedOL="0"/>
        </ext>
      </extLst>
    </row>
    <row r="255" spans="1:1" s="1" customFormat="1" hidden="1">
      <extLst>
        <ext uri="smNativeData">
          <pm:rowDef xmlns:pm="smNativeData" id="1737391396" r="255" hidden="1" collapsedDB="0" collapsedOL="0"/>
        </ext>
      </extLst>
    </row>
    <row r="256" spans="1:1" s="1" customFormat="1" hidden="1">
      <extLst>
        <ext uri="smNativeData">
          <pm:rowDef xmlns:pm="smNativeData" id="1737391396" r="256" hidden="1" collapsedDB="0" collapsedOL="0"/>
        </ext>
      </extLst>
    </row>
    <row r="257" spans="1:1" s="1" customFormat="1" hidden="1">
      <extLst>
        <ext uri="smNativeData">
          <pm:rowDef xmlns:pm="smNativeData" id="1737391396" r="257" hidden="1" collapsedDB="0" collapsedOL="0"/>
        </ext>
      </extLst>
    </row>
    <row r="258" spans="1:1" s="1" customFormat="1" hidden="1">
      <extLst>
        <ext uri="smNativeData">
          <pm:rowDef xmlns:pm="smNativeData" id="1737391396" r="258" hidden="1" collapsedDB="0" collapsedOL="0"/>
        </ext>
      </extLst>
    </row>
    <row r="259" spans="1:1" s="1" customFormat="1" hidden="1">
      <extLst>
        <ext uri="smNativeData">
          <pm:rowDef xmlns:pm="smNativeData" id="1737391396" r="259" hidden="1" collapsedDB="0" collapsedOL="0"/>
        </ext>
      </extLst>
    </row>
    <row r="260" spans="1:1" s="1" customFormat="1" hidden="1">
      <extLst>
        <ext uri="smNativeData">
          <pm:rowDef xmlns:pm="smNativeData" id="1737391396" r="260" hidden="1" collapsedDB="0" collapsedOL="0"/>
        </ext>
      </extLst>
    </row>
    <row r="261" spans="1:1" s="1" customFormat="1" hidden="1">
      <extLst>
        <ext uri="smNativeData">
          <pm:rowDef xmlns:pm="smNativeData" id="1737391396" r="261" hidden="1" collapsedDB="0" collapsedOL="0"/>
        </ext>
      </extLst>
    </row>
    <row r="262" spans="1:1" s="1" customFormat="1" hidden="1">
      <extLst>
        <ext uri="smNativeData">
          <pm:rowDef xmlns:pm="smNativeData" id="1737391396" r="262" hidden="1" collapsedDB="0" collapsedOL="0"/>
        </ext>
      </extLst>
    </row>
    <row r="263" spans="1:1" s="1" customFormat="1" hidden="1">
      <extLst>
        <ext uri="smNativeData">
          <pm:rowDef xmlns:pm="smNativeData" id="1737391396" r="263" hidden="1" collapsedDB="0" collapsedOL="0"/>
        </ext>
      </extLst>
    </row>
    <row r="264" spans="1:1" s="1" customFormat="1" hidden="1">
      <extLst>
        <ext uri="smNativeData">
          <pm:rowDef xmlns:pm="smNativeData" id="1737391396" r="264" hidden="1" collapsedDB="0" collapsedOL="0"/>
        </ext>
      </extLst>
    </row>
    <row r="265" spans="1:1" s="1" customFormat="1" hidden="1">
      <extLst>
        <ext uri="smNativeData">
          <pm:rowDef xmlns:pm="smNativeData" id="1737391396" r="265" hidden="1" collapsedDB="0" collapsedOL="0"/>
        </ext>
      </extLst>
    </row>
    <row r="266" spans="1:1" s="1" customFormat="1" hidden="1">
      <extLst>
        <ext uri="smNativeData">
          <pm:rowDef xmlns:pm="smNativeData" id="1737391396" r="266" hidden="1" collapsedDB="0" collapsedOL="0"/>
        </ext>
      </extLst>
    </row>
    <row r="267" spans="1:1" s="1" customFormat="1" hidden="1">
      <extLst>
        <ext uri="smNativeData">
          <pm:rowDef xmlns:pm="smNativeData" id="1737391396" r="267" hidden="1" collapsedDB="0" collapsedOL="0"/>
        </ext>
      </extLst>
    </row>
    <row r="268" spans="1:1" s="1" customFormat="1" hidden="1">
      <extLst>
        <ext uri="smNativeData">
          <pm:rowDef xmlns:pm="smNativeData" id="1737391396" r="268" hidden="1" collapsedDB="0" collapsedOL="0"/>
        </ext>
      </extLst>
    </row>
    <row r="269" spans="1:1" s="1" customFormat="1" hidden="1">
      <extLst>
        <ext uri="smNativeData">
          <pm:rowDef xmlns:pm="smNativeData" id="1737391396" r="269" hidden="1" collapsedDB="0" collapsedOL="0"/>
        </ext>
      </extLst>
    </row>
    <row r="270" spans="1:1" s="1" customFormat="1" hidden="1">
      <extLst>
        <ext uri="smNativeData">
          <pm:rowDef xmlns:pm="smNativeData" id="1737391396" r="270" hidden="1" collapsedDB="0" collapsedOL="0"/>
        </ext>
      </extLst>
    </row>
    <row r="271" spans="1:1" s="1" customFormat="1" hidden="1">
      <extLst>
        <ext uri="smNativeData">
          <pm:rowDef xmlns:pm="smNativeData" id="1737391396" r="271" hidden="1" collapsedDB="0" collapsedOL="0"/>
        </ext>
      </extLst>
    </row>
    <row r="272" spans="1:1" s="1" customFormat="1" hidden="1">
      <extLst>
        <ext uri="smNativeData">
          <pm:rowDef xmlns:pm="smNativeData" id="1737391396" r="272" hidden="1" collapsedDB="0" collapsedOL="0"/>
        </ext>
      </extLst>
    </row>
    <row r="273" spans="1:1" s="1" customFormat="1" hidden="1">
      <extLst>
        <ext uri="smNativeData">
          <pm:rowDef xmlns:pm="smNativeData" id="1737391396" r="273" hidden="1" collapsedDB="0" collapsedOL="0"/>
        </ext>
      </extLst>
    </row>
    <row r="274" spans="1:1" s="1" customFormat="1" hidden="1">
      <extLst>
        <ext uri="smNativeData">
          <pm:rowDef xmlns:pm="smNativeData" id="1737391396" r="274" hidden="1" collapsedDB="0" collapsedOL="0"/>
        </ext>
      </extLst>
    </row>
    <row r="275" spans="1:1" s="1" customFormat="1" hidden="1">
      <extLst>
        <ext uri="smNativeData">
          <pm:rowDef xmlns:pm="smNativeData" id="1737391396" r="275" hidden="1" collapsedDB="0" collapsedOL="0"/>
        </ext>
      </extLst>
    </row>
    <row r="276" spans="1:1" s="1" customFormat="1" hidden="1">
      <extLst>
        <ext uri="smNativeData">
          <pm:rowDef xmlns:pm="smNativeData" id="1737391396" r="276" hidden="1" collapsedDB="0" collapsedOL="0"/>
        </ext>
      </extLst>
    </row>
    <row r="277" spans="1:1" s="1" customFormat="1" hidden="1">
      <extLst>
        <ext uri="smNativeData">
          <pm:rowDef xmlns:pm="smNativeData" id="1737391396" r="277" hidden="1" collapsedDB="0" collapsedOL="0"/>
        </ext>
      </extLst>
    </row>
    <row r="278" spans="1:1" s="1" customFormat="1" hidden="1">
      <extLst>
        <ext uri="smNativeData">
          <pm:rowDef xmlns:pm="smNativeData" id="1737391396" r="278" hidden="1" collapsedDB="0" collapsedOL="0"/>
        </ext>
      </extLst>
    </row>
    <row r="279" spans="1:1" s="1" customFormat="1" hidden="1">
      <extLst>
        <ext uri="smNativeData">
          <pm:rowDef xmlns:pm="smNativeData" id="1737391396" r="279" hidden="1" collapsedDB="0" collapsedOL="0"/>
        </ext>
      </extLst>
    </row>
    <row r="280" spans="1:1" s="1" customFormat="1" hidden="1">
      <extLst>
        <ext uri="smNativeData">
          <pm:rowDef xmlns:pm="smNativeData" id="1737391396" r="280" hidden="1" collapsedDB="0" collapsedOL="0"/>
        </ext>
      </extLst>
    </row>
    <row r="281" spans="1:1" s="1" customFormat="1" hidden="1">
      <extLst>
        <ext uri="smNativeData">
          <pm:rowDef xmlns:pm="smNativeData" id="1737391396" r="281" hidden="1" collapsedDB="0" collapsedOL="0"/>
        </ext>
      </extLst>
    </row>
    <row r="282" spans="1:1" s="1" customFormat="1" hidden="1">
      <extLst>
        <ext uri="smNativeData">
          <pm:rowDef xmlns:pm="smNativeData" id="1737391396" r="282" hidden="1" collapsedDB="0" collapsedOL="0"/>
        </ext>
      </extLst>
    </row>
    <row r="283" spans="1:1" s="1" customFormat="1" hidden="1">
      <extLst>
        <ext uri="smNativeData">
          <pm:rowDef xmlns:pm="smNativeData" id="1737391396" r="283" hidden="1" collapsedDB="0" collapsedOL="0"/>
        </ext>
      </extLst>
    </row>
    <row r="284" spans="1:1" s="1" customFormat="1" hidden="1">
      <extLst>
        <ext uri="smNativeData">
          <pm:rowDef xmlns:pm="smNativeData" id="1737391396" r="284" hidden="1" collapsedDB="0" collapsedOL="0"/>
        </ext>
      </extLst>
    </row>
    <row r="285" spans="1:1" s="1" customFormat="1" hidden="1">
      <extLst>
        <ext uri="smNativeData">
          <pm:rowDef xmlns:pm="smNativeData" id="1737391396" r="285" hidden="1" collapsedDB="0" collapsedOL="0"/>
        </ext>
      </extLst>
    </row>
    <row r="286" spans="1:1" s="1" customFormat="1" hidden="1">
      <extLst>
        <ext uri="smNativeData">
          <pm:rowDef xmlns:pm="smNativeData" id="1737391396" r="286" hidden="1" collapsedDB="0" collapsedOL="0"/>
        </ext>
      </extLst>
    </row>
    <row r="287" spans="1:1" s="1" customFormat="1" hidden="1">
      <extLst>
        <ext uri="smNativeData">
          <pm:rowDef xmlns:pm="smNativeData" id="1737391396" r="287" hidden="1" collapsedDB="0" collapsedOL="0"/>
        </ext>
      </extLst>
    </row>
    <row r="288" spans="1:1" s="1" customFormat="1" hidden="1">
      <extLst>
        <ext uri="smNativeData">
          <pm:rowDef xmlns:pm="smNativeData" id="1737391396" r="288" hidden="1" collapsedDB="0" collapsedOL="0"/>
        </ext>
      </extLst>
    </row>
    <row r="289" spans="1:1" s="1" customFormat="1" hidden="1">
      <extLst>
        <ext uri="smNativeData">
          <pm:rowDef xmlns:pm="smNativeData" id="1737391396" r="289" hidden="1" collapsedDB="0" collapsedOL="0"/>
        </ext>
      </extLst>
    </row>
    <row r="290" spans="1:1" s="1" customFormat="1" hidden="1">
      <extLst>
        <ext uri="smNativeData">
          <pm:rowDef xmlns:pm="smNativeData" id="1737391396" r="290" hidden="1" collapsedDB="0" collapsedOL="0"/>
        </ext>
      </extLst>
    </row>
    <row r="291" spans="1:1" s="1" customFormat="1" hidden="1">
      <extLst>
        <ext uri="smNativeData">
          <pm:rowDef xmlns:pm="smNativeData" id="1737391396" r="291" hidden="1" collapsedDB="0" collapsedOL="0"/>
        </ext>
      </extLst>
    </row>
    <row r="292" spans="1:1" s="1" customFormat="1" hidden="1">
      <extLst>
        <ext uri="smNativeData">
          <pm:rowDef xmlns:pm="smNativeData" id="1737391396" r="292" hidden="1" collapsedDB="0" collapsedOL="0"/>
        </ext>
      </extLst>
    </row>
    <row r="293" spans="1:1" s="1" customFormat="1" hidden="1">
      <extLst>
        <ext uri="smNativeData">
          <pm:rowDef xmlns:pm="smNativeData" id="1737391396" r="293" hidden="1" collapsedDB="0" collapsedOL="0"/>
        </ext>
      </extLst>
    </row>
    <row r="294" spans="1:1" s="1" customFormat="1" hidden="1">
      <extLst>
        <ext uri="smNativeData">
          <pm:rowDef xmlns:pm="smNativeData" id="1737391396" r="294" hidden="1" collapsedDB="0" collapsedOL="0"/>
        </ext>
      </extLst>
    </row>
    <row r="295" spans="1:1" s="1" customFormat="1" hidden="1">
      <extLst>
        <ext uri="smNativeData">
          <pm:rowDef xmlns:pm="smNativeData" id="1737391396" r="295" hidden="1" collapsedDB="0" collapsedOL="0"/>
        </ext>
      </extLst>
    </row>
    <row r="296" spans="1:1" s="1" customFormat="1" hidden="1">
      <extLst>
        <ext uri="smNativeData">
          <pm:rowDef xmlns:pm="smNativeData" id="1737391396" r="296" hidden="1" collapsedDB="0" collapsedOL="0"/>
        </ext>
      </extLst>
    </row>
    <row r="297" spans="1:1" s="1" customFormat="1" hidden="1">
      <extLst>
        <ext uri="smNativeData">
          <pm:rowDef xmlns:pm="smNativeData" id="1737391396" r="297" hidden="1" collapsedDB="0" collapsedOL="0"/>
        </ext>
      </extLst>
    </row>
    <row r="298" spans="1:1" s="1" customFormat="1" hidden="1">
      <extLst>
        <ext uri="smNativeData">
          <pm:rowDef xmlns:pm="smNativeData" id="1737391396" r="298" hidden="1" collapsedDB="0" collapsedOL="0"/>
        </ext>
      </extLst>
    </row>
    <row r="299" spans="1:1" s="1" customFormat="1" hidden="1">
      <extLst>
        <ext uri="smNativeData">
          <pm:rowDef xmlns:pm="smNativeData" id="1737391396" r="299" hidden="1" collapsedDB="0" collapsedOL="0"/>
        </ext>
      </extLst>
    </row>
    <row r="300" spans="1:1" s="1" customFormat="1" hidden="1">
      <extLst>
        <ext uri="smNativeData">
          <pm:rowDef xmlns:pm="smNativeData" id="1737391396" r="300" hidden="1" collapsedDB="0" collapsedOL="0"/>
        </ext>
      </extLst>
    </row>
    <row r="301" spans="1:1" s="1" customFormat="1" hidden="1">
      <extLst>
        <ext uri="smNativeData">
          <pm:rowDef xmlns:pm="smNativeData" id="1737391396" r="301" hidden="1" collapsedDB="0" collapsedOL="0"/>
        </ext>
      </extLst>
    </row>
    <row r="302" spans="1:1" s="1" customFormat="1" hidden="1">
      <extLst>
        <ext uri="smNativeData">
          <pm:rowDef xmlns:pm="smNativeData" id="1737391396" r="302" hidden="1" collapsedDB="0" collapsedOL="0"/>
        </ext>
      </extLst>
    </row>
    <row r="303" spans="1:1" s="1" customFormat="1" hidden="1">
      <extLst>
        <ext uri="smNativeData">
          <pm:rowDef xmlns:pm="smNativeData" id="1737391396" r="303" hidden="1" collapsedDB="0" collapsedOL="0"/>
        </ext>
      </extLst>
    </row>
    <row r="304" spans="1:1" s="1" customFormat="1" hidden="1">
      <extLst>
        <ext uri="smNativeData">
          <pm:rowDef xmlns:pm="smNativeData" id="1737391396" r="304" hidden="1" collapsedDB="0" collapsedOL="0"/>
        </ext>
      </extLst>
    </row>
    <row r="305" spans="1:1" s="1" customFormat="1" hidden="1">
      <extLst>
        <ext uri="smNativeData">
          <pm:rowDef xmlns:pm="smNativeData" id="1737391396" r="305" hidden="1" collapsedDB="0" collapsedOL="0"/>
        </ext>
      </extLst>
    </row>
    <row r="306" spans="1:1" s="1" customFormat="1" hidden="1">
      <extLst>
        <ext uri="smNativeData">
          <pm:rowDef xmlns:pm="smNativeData" id="1737391396" r="306" hidden="1" collapsedDB="0" collapsedOL="0"/>
        </ext>
      </extLst>
    </row>
    <row r="307" spans="1:1" s="1" customFormat="1" hidden="1">
      <extLst>
        <ext uri="smNativeData">
          <pm:rowDef xmlns:pm="smNativeData" id="1737391396" r="307" hidden="1" collapsedDB="0" collapsedOL="0"/>
        </ext>
      </extLst>
    </row>
    <row r="308" spans="1:1" s="1" customFormat="1" hidden="1">
      <extLst>
        <ext uri="smNativeData">
          <pm:rowDef xmlns:pm="smNativeData" id="1737391396" r="308" hidden="1" collapsedDB="0" collapsedOL="0"/>
        </ext>
      </extLst>
    </row>
    <row r="309" spans="1:1" s="1" customFormat="1" hidden="1">
      <extLst>
        <ext uri="smNativeData">
          <pm:rowDef xmlns:pm="smNativeData" id="1737391396" r="309" hidden="1" collapsedDB="0" collapsedOL="0"/>
        </ext>
      </extLst>
    </row>
    <row r="310" spans="1:1" s="1" customFormat="1" hidden="1">
      <extLst>
        <ext uri="smNativeData">
          <pm:rowDef xmlns:pm="smNativeData" id="1737391396" r="310" hidden="1" collapsedDB="0" collapsedOL="0"/>
        </ext>
      </extLst>
    </row>
    <row r="311" spans="1:1" s="1" customFormat="1" hidden="1">
      <extLst>
        <ext uri="smNativeData">
          <pm:rowDef xmlns:pm="smNativeData" id="1737391396" r="311" hidden="1" collapsedDB="0" collapsedOL="0"/>
        </ext>
      </extLst>
    </row>
    <row r="312" spans="1:1" s="1" customFormat="1" hidden="1">
      <extLst>
        <ext uri="smNativeData">
          <pm:rowDef xmlns:pm="smNativeData" id="1737391396" r="312" hidden="1" collapsedDB="0" collapsedOL="0"/>
        </ext>
      </extLst>
    </row>
    <row r="313" spans="1:1" s="1" customFormat="1" hidden="1">
      <extLst>
        <ext uri="smNativeData">
          <pm:rowDef xmlns:pm="smNativeData" id="1737391396" r="313" hidden="1" collapsedDB="0" collapsedOL="0"/>
        </ext>
      </extLst>
    </row>
    <row r="314" spans="1:1" s="1" customFormat="1" hidden="1">
      <extLst>
        <ext uri="smNativeData">
          <pm:rowDef xmlns:pm="smNativeData" id="1737391396" r="314" hidden="1" collapsedDB="0" collapsedOL="0"/>
        </ext>
      </extLst>
    </row>
    <row r="315" spans="1:1" s="1" customFormat="1" hidden="1">
      <extLst>
        <ext uri="smNativeData">
          <pm:rowDef xmlns:pm="smNativeData" id="1737391396" r="315" hidden="1" collapsedDB="0" collapsedOL="0"/>
        </ext>
      </extLst>
    </row>
    <row r="316" spans="1:1" s="1" customFormat="1" hidden="1">
      <extLst>
        <ext uri="smNativeData">
          <pm:rowDef xmlns:pm="smNativeData" id="1737391396" r="316" hidden="1" collapsedDB="0" collapsedOL="0"/>
        </ext>
      </extLst>
    </row>
    <row r="317" spans="1:1" s="1" customFormat="1" hidden="1">
      <extLst>
        <ext uri="smNativeData">
          <pm:rowDef xmlns:pm="smNativeData" id="1737391396" r="317" hidden="1" collapsedDB="0" collapsedOL="0"/>
        </ext>
      </extLst>
    </row>
    <row r="318" spans="1:1" s="1" customFormat="1" hidden="1">
      <extLst>
        <ext uri="smNativeData">
          <pm:rowDef xmlns:pm="smNativeData" id="1737391396" r="318" hidden="1" collapsedDB="0" collapsedOL="0"/>
        </ext>
      </extLst>
    </row>
    <row r="319" spans="1:1" s="1" customFormat="1" hidden="1">
      <extLst>
        <ext uri="smNativeData">
          <pm:rowDef xmlns:pm="smNativeData" id="1737391396" r="319" hidden="1" collapsedDB="0" collapsedOL="0"/>
        </ext>
      </extLst>
    </row>
    <row r="320" spans="1:1" s="1" customFormat="1" hidden="1">
      <extLst>
        <ext uri="smNativeData">
          <pm:rowDef xmlns:pm="smNativeData" id="1737391396" r="320" hidden="1" collapsedDB="0" collapsedOL="0"/>
        </ext>
      </extLst>
    </row>
    <row r="321" spans="1:1" s="1" customFormat="1" hidden="1">
      <extLst>
        <ext uri="smNativeData">
          <pm:rowDef xmlns:pm="smNativeData" id="1737391396" r="321" hidden="1" collapsedDB="0" collapsedOL="0"/>
        </ext>
      </extLst>
    </row>
    <row r="322" spans="1:1" s="1" customFormat="1" hidden="1">
      <extLst>
        <ext uri="smNativeData">
          <pm:rowDef xmlns:pm="smNativeData" id="1737391396" r="322" hidden="1" collapsedDB="0" collapsedOL="0"/>
        </ext>
      </extLst>
    </row>
    <row r="323" spans="1:1" s="1" customFormat="1" hidden="1">
      <extLst>
        <ext uri="smNativeData">
          <pm:rowDef xmlns:pm="smNativeData" id="1737391396" r="323" hidden="1" collapsedDB="0" collapsedOL="0"/>
        </ext>
      </extLst>
    </row>
    <row r="324" spans="1:1" s="1" customFormat="1" hidden="1">
      <extLst>
        <ext uri="smNativeData">
          <pm:rowDef xmlns:pm="smNativeData" id="1737391396" r="324" hidden="1" collapsedDB="0" collapsedOL="0"/>
        </ext>
      </extLst>
    </row>
    <row r="325" spans="1:1" s="1" customFormat="1" hidden="1">
      <extLst>
        <ext uri="smNativeData">
          <pm:rowDef xmlns:pm="smNativeData" id="1737391396" r="325" hidden="1" collapsedDB="0" collapsedOL="0"/>
        </ext>
      </extLst>
    </row>
    <row r="326" spans="1:1" s="1" customFormat="1" hidden="1">
      <extLst>
        <ext uri="smNativeData">
          <pm:rowDef xmlns:pm="smNativeData" id="1737391396" r="326" hidden="1" collapsedDB="0" collapsedOL="0"/>
        </ext>
      </extLst>
    </row>
    <row r="327" spans="1:1" s="1" customFormat="1" hidden="1">
      <extLst>
        <ext uri="smNativeData">
          <pm:rowDef xmlns:pm="smNativeData" id="1737391396" r="327" hidden="1" collapsedDB="0" collapsedOL="0"/>
        </ext>
      </extLst>
    </row>
    <row r="328" spans="1:1" s="1" customFormat="1" hidden="1">
      <extLst>
        <ext uri="smNativeData">
          <pm:rowDef xmlns:pm="smNativeData" id="1737391396" r="328" hidden="1" collapsedDB="0" collapsedOL="0"/>
        </ext>
      </extLst>
    </row>
    <row r="329" spans="1:1" s="1" customFormat="1" hidden="1">
      <extLst>
        <ext uri="smNativeData">
          <pm:rowDef xmlns:pm="smNativeData" id="1737391396" r="329" hidden="1" collapsedDB="0" collapsedOL="0"/>
        </ext>
      </extLst>
    </row>
    <row r="330" spans="1:1" s="1" customFormat="1" hidden="1">
      <extLst>
        <ext uri="smNativeData">
          <pm:rowDef xmlns:pm="smNativeData" id="1737391396" r="330" hidden="1" collapsedDB="0" collapsedOL="0"/>
        </ext>
      </extLst>
    </row>
    <row r="331" spans="1:1" s="1" customFormat="1" hidden="1">
      <extLst>
        <ext uri="smNativeData">
          <pm:rowDef xmlns:pm="smNativeData" id="1737391396" r="331" hidden="1" collapsedDB="0" collapsedOL="0"/>
        </ext>
      </extLst>
    </row>
    <row r="332" spans="1:1" s="1" customFormat="1" hidden="1">
      <extLst>
        <ext uri="smNativeData">
          <pm:rowDef xmlns:pm="smNativeData" id="1737391396" r="332" hidden="1" collapsedDB="0" collapsedOL="0"/>
        </ext>
      </extLst>
    </row>
    <row r="333" spans="1:1" s="1" customFormat="1" hidden="1">
      <extLst>
        <ext uri="smNativeData">
          <pm:rowDef xmlns:pm="smNativeData" id="1737391396" r="333" hidden="1" collapsedDB="0" collapsedOL="0"/>
        </ext>
      </extLst>
    </row>
    <row r="334" spans="1:1" s="1" customFormat="1" hidden="1">
      <extLst>
        <ext uri="smNativeData">
          <pm:rowDef xmlns:pm="smNativeData" id="1737391396" r="334" hidden="1" collapsedDB="0" collapsedOL="0"/>
        </ext>
      </extLst>
    </row>
    <row r="335" spans="1:1" s="1" customFormat="1" hidden="1">
      <extLst>
        <ext uri="smNativeData">
          <pm:rowDef xmlns:pm="smNativeData" id="1737391396" r="335" hidden="1" collapsedDB="0" collapsedOL="0"/>
        </ext>
      </extLst>
    </row>
    <row r="336" spans="1:1" s="1" customFormat="1" hidden="1">
      <extLst>
        <ext uri="smNativeData">
          <pm:rowDef xmlns:pm="smNativeData" id="1737391396" r="336" hidden="1" collapsedDB="0" collapsedOL="0"/>
        </ext>
      </extLst>
    </row>
    <row r="337" spans="1:1" s="1" customFormat="1" hidden="1">
      <extLst>
        <ext uri="smNativeData">
          <pm:rowDef xmlns:pm="smNativeData" id="1737391396" r="337" hidden="1" collapsedDB="0" collapsedOL="0"/>
        </ext>
      </extLst>
    </row>
    <row r="338" spans="1:1" s="1" customFormat="1" hidden="1">
      <extLst>
        <ext uri="smNativeData">
          <pm:rowDef xmlns:pm="smNativeData" id="1737391396" r="338" hidden="1" collapsedDB="0" collapsedOL="0"/>
        </ext>
      </extLst>
    </row>
    <row r="339" spans="1:1" s="1" customFormat="1" hidden="1">
      <extLst>
        <ext uri="smNativeData">
          <pm:rowDef xmlns:pm="smNativeData" id="1737391396" r="339" hidden="1" collapsedDB="0" collapsedOL="0"/>
        </ext>
      </extLst>
    </row>
    <row r="340" spans="1:1" s="1" customFormat="1" hidden="1">
      <extLst>
        <ext uri="smNativeData">
          <pm:rowDef xmlns:pm="smNativeData" id="1737391396" r="340" hidden="1" collapsedDB="0" collapsedOL="0"/>
        </ext>
      </extLst>
    </row>
    <row r="341" spans="1:1" s="1" customFormat="1" hidden="1">
      <extLst>
        <ext uri="smNativeData">
          <pm:rowDef xmlns:pm="smNativeData" id="1737391396" r="341" hidden="1" collapsedDB="0" collapsedOL="0"/>
        </ext>
      </extLst>
    </row>
    <row r="342" spans="1:1" s="1" customFormat="1" hidden="1">
      <extLst>
        <ext uri="smNativeData">
          <pm:rowDef xmlns:pm="smNativeData" id="1737391396" r="342" hidden="1" collapsedDB="0" collapsedOL="0"/>
        </ext>
      </extLst>
    </row>
    <row r="343" spans="1:1" s="1" customFormat="1" hidden="1">
      <extLst>
        <ext uri="smNativeData">
          <pm:rowDef xmlns:pm="smNativeData" id="1737391396" r="343" hidden="1" collapsedDB="0" collapsedOL="0"/>
        </ext>
      </extLst>
    </row>
    <row r="344" spans="1:1" s="1" customFormat="1" hidden="1">
      <extLst>
        <ext uri="smNativeData">
          <pm:rowDef xmlns:pm="smNativeData" id="1737391396" r="344" hidden="1" collapsedDB="0" collapsedOL="0"/>
        </ext>
      </extLst>
    </row>
    <row r="345" spans="1:1" s="1" customFormat="1" hidden="1">
      <extLst>
        <ext uri="smNativeData">
          <pm:rowDef xmlns:pm="smNativeData" id="1737391396" r="345" hidden="1" collapsedDB="0" collapsedOL="0"/>
        </ext>
      </extLst>
    </row>
    <row r="346" spans="1:1" s="1" customFormat="1" hidden="1">
      <extLst>
        <ext uri="smNativeData">
          <pm:rowDef xmlns:pm="smNativeData" id="1737391396" r="346" hidden="1" collapsedDB="0" collapsedOL="0"/>
        </ext>
      </extLst>
    </row>
    <row r="347" spans="1:1" s="1" customFormat="1" hidden="1">
      <extLst>
        <ext uri="smNativeData">
          <pm:rowDef xmlns:pm="smNativeData" id="1737391396" r="347" hidden="1" collapsedDB="0" collapsedOL="0"/>
        </ext>
      </extLst>
    </row>
    <row r="348" spans="1:1" s="1" customFormat="1" hidden="1">
      <extLst>
        <ext uri="smNativeData">
          <pm:rowDef xmlns:pm="smNativeData" id="1737391396" r="348" hidden="1" collapsedDB="0" collapsedOL="0"/>
        </ext>
      </extLst>
    </row>
    <row r="349" spans="1:1" s="1" customFormat="1" hidden="1">
      <extLst>
        <ext uri="smNativeData">
          <pm:rowDef xmlns:pm="smNativeData" id="1737391396" r="349" hidden="1" collapsedDB="0" collapsedOL="0"/>
        </ext>
      </extLst>
    </row>
    <row r="350" spans="1:1" s="1" customFormat="1" hidden="1">
      <extLst>
        <ext uri="smNativeData">
          <pm:rowDef xmlns:pm="smNativeData" id="1737391396" r="350" hidden="1" collapsedDB="0" collapsedOL="0"/>
        </ext>
      </extLst>
    </row>
    <row r="351" spans="1:1" s="1" customFormat="1" hidden="1">
      <extLst>
        <ext uri="smNativeData">
          <pm:rowDef xmlns:pm="smNativeData" id="1737391396" r="351" hidden="1" collapsedDB="0" collapsedOL="0"/>
        </ext>
      </extLst>
    </row>
    <row r="352" spans="1:1" s="1" customFormat="1" hidden="1">
      <extLst>
        <ext uri="smNativeData">
          <pm:rowDef xmlns:pm="smNativeData" id="1737391396" r="352" hidden="1" collapsedDB="0" collapsedOL="0"/>
        </ext>
      </extLst>
    </row>
    <row r="353" spans="1:1" s="1" customFormat="1" hidden="1">
      <extLst>
        <ext uri="smNativeData">
          <pm:rowDef xmlns:pm="smNativeData" id="1737391396" r="353" hidden="1" collapsedDB="0" collapsedOL="0"/>
        </ext>
      </extLst>
    </row>
    <row r="354" spans="1:1" s="1" customFormat="1" hidden="1">
      <extLst>
        <ext uri="smNativeData">
          <pm:rowDef xmlns:pm="smNativeData" id="1737391396" r="354" hidden="1" collapsedDB="0" collapsedOL="0"/>
        </ext>
      </extLst>
    </row>
    <row r="355" spans="1:1" s="1" customFormat="1" hidden="1">
      <extLst>
        <ext uri="smNativeData">
          <pm:rowDef xmlns:pm="smNativeData" id="1737391396" r="355" hidden="1" collapsedDB="0" collapsedOL="0"/>
        </ext>
      </extLst>
    </row>
    <row r="356" spans="1:1" s="1" customFormat="1" hidden="1">
      <extLst>
        <ext uri="smNativeData">
          <pm:rowDef xmlns:pm="smNativeData" id="1737391396" r="356" hidden="1" collapsedDB="0" collapsedOL="0"/>
        </ext>
      </extLst>
    </row>
    <row r="357" spans="1:1" s="1" customFormat="1" hidden="1">
      <extLst>
        <ext uri="smNativeData">
          <pm:rowDef xmlns:pm="smNativeData" id="1737391396" r="357" hidden="1" collapsedDB="0" collapsedOL="0"/>
        </ext>
      </extLst>
    </row>
    <row r="358" spans="1:1" s="1" customFormat="1" hidden="1">
      <extLst>
        <ext uri="smNativeData">
          <pm:rowDef xmlns:pm="smNativeData" id="1737391396" r="358" hidden="1" collapsedDB="0" collapsedOL="0"/>
        </ext>
      </extLst>
    </row>
    <row r="359" spans="1:1" s="1" customFormat="1" hidden="1">
      <extLst>
        <ext uri="smNativeData">
          <pm:rowDef xmlns:pm="smNativeData" id="1737391396" r="359" hidden="1" collapsedDB="0" collapsedOL="0"/>
        </ext>
      </extLst>
    </row>
    <row r="360" spans="1:1" s="1" customFormat="1" hidden="1">
      <extLst>
        <ext uri="smNativeData">
          <pm:rowDef xmlns:pm="smNativeData" id="1737391396" r="360" hidden="1" collapsedDB="0" collapsedOL="0"/>
        </ext>
      </extLst>
    </row>
    <row r="361" spans="1:1" s="1" customFormat="1" hidden="1">
      <extLst>
        <ext uri="smNativeData">
          <pm:rowDef xmlns:pm="smNativeData" id="1737391396" r="361" hidden="1" collapsedDB="0" collapsedOL="0"/>
        </ext>
      </extLst>
    </row>
    <row r="362" spans="1:1" s="1" customFormat="1" hidden="1">
      <extLst>
        <ext uri="smNativeData">
          <pm:rowDef xmlns:pm="smNativeData" id="1737391396" r="362" hidden="1" collapsedDB="0" collapsedOL="0"/>
        </ext>
      </extLst>
    </row>
    <row r="363" spans="1:1" s="1" customFormat="1" hidden="1">
      <extLst>
        <ext uri="smNativeData">
          <pm:rowDef xmlns:pm="smNativeData" id="1737391396" r="363" hidden="1" collapsedDB="0" collapsedOL="0"/>
        </ext>
      </extLst>
    </row>
    <row r="364" spans="1:1" s="1" customFormat="1" hidden="1">
      <extLst>
        <ext uri="smNativeData">
          <pm:rowDef xmlns:pm="smNativeData" id="1737391396" r="364" hidden="1" collapsedDB="0" collapsedOL="0"/>
        </ext>
      </extLst>
    </row>
    <row r="365" spans="1:1" s="1" customFormat="1" hidden="1">
      <extLst>
        <ext uri="smNativeData">
          <pm:rowDef xmlns:pm="smNativeData" id="1737391396" r="365" hidden="1" collapsedDB="0" collapsedOL="0"/>
        </ext>
      </extLst>
    </row>
    <row r="366" spans="1:1" s="1" customFormat="1" hidden="1">
      <extLst>
        <ext uri="smNativeData">
          <pm:rowDef xmlns:pm="smNativeData" id="1737391396" r="366" hidden="1" collapsedDB="0" collapsedOL="0"/>
        </ext>
      </extLst>
    </row>
    <row r="367" spans="1:1" s="1" customFormat="1" hidden="1">
      <extLst>
        <ext uri="smNativeData">
          <pm:rowDef xmlns:pm="smNativeData" id="1737391396" r="367" hidden="1" collapsedDB="0" collapsedOL="0"/>
        </ext>
      </extLst>
    </row>
    <row r="368" spans="1:1" s="1" customFormat="1" hidden="1">
      <extLst>
        <ext uri="smNativeData">
          <pm:rowDef xmlns:pm="smNativeData" id="1737391396" r="368" hidden="1" collapsedDB="0" collapsedOL="0"/>
        </ext>
      </extLst>
    </row>
    <row r="369" spans="1:1" s="1" customFormat="1" hidden="1">
      <extLst>
        <ext uri="smNativeData">
          <pm:rowDef xmlns:pm="smNativeData" id="1737391396" r="369" hidden="1" collapsedDB="0" collapsedOL="0"/>
        </ext>
      </extLst>
    </row>
    <row r="370" spans="1:1" s="1" customFormat="1" hidden="1">
      <extLst>
        <ext uri="smNativeData">
          <pm:rowDef xmlns:pm="smNativeData" id="1737391396" r="370" hidden="1" collapsedDB="0" collapsedOL="0"/>
        </ext>
      </extLst>
    </row>
    <row r="371" spans="1:1" s="1" customFormat="1" hidden="1">
      <extLst>
        <ext uri="smNativeData">
          <pm:rowDef xmlns:pm="smNativeData" id="1737391396" r="371" hidden="1" collapsedDB="0" collapsedOL="0"/>
        </ext>
      </extLst>
    </row>
    <row r="372" spans="1:1" s="1" customFormat="1" hidden="1">
      <extLst>
        <ext uri="smNativeData">
          <pm:rowDef xmlns:pm="smNativeData" id="1737391396" r="372" hidden="1" collapsedDB="0" collapsedOL="0"/>
        </ext>
      </extLst>
    </row>
    <row r="373" spans="1:1" s="1" customFormat="1" hidden="1">
      <extLst>
        <ext uri="smNativeData">
          <pm:rowDef xmlns:pm="smNativeData" id="1737391396" r="373" hidden="1" collapsedDB="0" collapsedOL="0"/>
        </ext>
      </extLst>
    </row>
    <row r="374" spans="1:1" s="1" customFormat="1" hidden="1">
      <extLst>
        <ext uri="smNativeData">
          <pm:rowDef xmlns:pm="smNativeData" id="1737391396" r="374" hidden="1" collapsedDB="0" collapsedOL="0"/>
        </ext>
      </extLst>
    </row>
    <row r="375" spans="1:1" s="1" customFormat="1" hidden="1">
      <extLst>
        <ext uri="smNativeData">
          <pm:rowDef xmlns:pm="smNativeData" id="1737391396" r="375" hidden="1" collapsedDB="0" collapsedOL="0"/>
        </ext>
      </extLst>
    </row>
    <row r="376" spans="1:1" s="1" customFormat="1" hidden="1">
      <extLst>
        <ext uri="smNativeData">
          <pm:rowDef xmlns:pm="smNativeData" id="1737391396" r="376" hidden="1" collapsedDB="0" collapsedOL="0"/>
        </ext>
      </extLst>
    </row>
    <row r="377" spans="1:1" s="1" customFormat="1" hidden="1">
      <extLst>
        <ext uri="smNativeData">
          <pm:rowDef xmlns:pm="smNativeData" id="1737391396" r="377" hidden="1" collapsedDB="0" collapsedOL="0"/>
        </ext>
      </extLst>
    </row>
  </sheetData>
  <sheetProtection sheet="1" autoFilter="0"/>
  <mergeCells count="172">
    <mergeCell ref="B2:AP2"/>
    <mergeCell ref="B3:AP3"/>
    <mergeCell ref="AS3:AZ3"/>
    <mergeCell ref="B4:AP4"/>
    <mergeCell ref="B6:AP6"/>
    <mergeCell ref="B8:AP8"/>
    <mergeCell ref="B10:G10"/>
    <mergeCell ref="H10:K10"/>
    <mergeCell ref="U10:V10"/>
    <mergeCell ref="X10:AB10"/>
    <mergeCell ref="AC10:AH10"/>
    <mergeCell ref="AI10:AM10"/>
    <mergeCell ref="AO10:AV10"/>
    <mergeCell ref="AW10:BA10"/>
    <mergeCell ref="N15:AF15"/>
    <mergeCell ref="N16:AF16"/>
    <mergeCell ref="N17:AF17"/>
    <mergeCell ref="N18:AF18"/>
    <mergeCell ref="N19:AF19"/>
    <mergeCell ref="N20:AF20"/>
    <mergeCell ref="B24:C24"/>
    <mergeCell ref="D24:G24"/>
    <mergeCell ref="H24:AT24"/>
    <mergeCell ref="AU24:AY24"/>
    <mergeCell ref="B25:C25"/>
    <mergeCell ref="D25:G25"/>
    <mergeCell ref="H25:Z25"/>
    <mergeCell ref="AB25:AT25"/>
    <mergeCell ref="AU25:AW25"/>
    <mergeCell ref="AX25:AY25"/>
    <mergeCell ref="B26:C26"/>
    <mergeCell ref="D26:G26"/>
    <mergeCell ref="H26:Z26"/>
    <mergeCell ref="AB26:AT26"/>
    <mergeCell ref="AU26:AW26"/>
    <mergeCell ref="AX26:AY26"/>
    <mergeCell ref="B27:C27"/>
    <mergeCell ref="D27:G27"/>
    <mergeCell ref="H27:Z27"/>
    <mergeCell ref="AB27:AT27"/>
    <mergeCell ref="AU27:AW27"/>
    <mergeCell ref="AX27:AY27"/>
    <mergeCell ref="B28:C28"/>
    <mergeCell ref="D28:G28"/>
    <mergeCell ref="H28:Z28"/>
    <mergeCell ref="AB28:AT28"/>
    <mergeCell ref="AU28:AW28"/>
    <mergeCell ref="AX28:AY28"/>
    <mergeCell ref="B29:C29"/>
    <mergeCell ref="D29:G29"/>
    <mergeCell ref="H29:Z29"/>
    <mergeCell ref="AB29:AT29"/>
    <mergeCell ref="AU29:AW29"/>
    <mergeCell ref="AX29:AY29"/>
    <mergeCell ref="B30:C30"/>
    <mergeCell ref="D30:G30"/>
    <mergeCell ref="H30:Z30"/>
    <mergeCell ref="AB30:AT30"/>
    <mergeCell ref="AU30:AW30"/>
    <mergeCell ref="AX30:AY30"/>
    <mergeCell ref="B31:C31"/>
    <mergeCell ref="D31:G31"/>
    <mergeCell ref="H31:Z31"/>
    <mergeCell ref="AB31:AT31"/>
    <mergeCell ref="AU31:AW31"/>
    <mergeCell ref="AX31:AY31"/>
    <mergeCell ref="B32:C32"/>
    <mergeCell ref="D32:G32"/>
    <mergeCell ref="H32:Z32"/>
    <mergeCell ref="AB32:AT32"/>
    <mergeCell ref="AU32:AW32"/>
    <mergeCell ref="AX32:AY32"/>
    <mergeCell ref="B33:C33"/>
    <mergeCell ref="D33:G33"/>
    <mergeCell ref="H33:Z33"/>
    <mergeCell ref="AB33:AT33"/>
    <mergeCell ref="AU33:AW33"/>
    <mergeCell ref="AX33:AY33"/>
    <mergeCell ref="B34:C34"/>
    <mergeCell ref="D34:G34"/>
    <mergeCell ref="H34:Z34"/>
    <mergeCell ref="AB34:AT34"/>
    <mergeCell ref="AU34:AW34"/>
    <mergeCell ref="AX34:AY34"/>
    <mergeCell ref="W36:Y43"/>
    <mergeCell ref="Z36:AB43"/>
    <mergeCell ref="AC36:AE43"/>
    <mergeCell ref="AF36:AH43"/>
    <mergeCell ref="AI36:AK43"/>
    <mergeCell ref="B43:V43"/>
    <mergeCell ref="AL43:AN43"/>
    <mergeCell ref="AO43:AQ43"/>
    <mergeCell ref="AR43:AT43"/>
    <mergeCell ref="AU43:AW43"/>
    <mergeCell ref="AX43:BB43"/>
    <mergeCell ref="BC43:BE43"/>
    <mergeCell ref="BF43:BH43"/>
    <mergeCell ref="B44:C44"/>
    <mergeCell ref="D44:V44"/>
    <mergeCell ref="W44:Y44"/>
    <mergeCell ref="Z44:AB44"/>
    <mergeCell ref="AC44:AE44"/>
    <mergeCell ref="AF44:AH44"/>
    <mergeCell ref="AI44:AK44"/>
    <mergeCell ref="AL44:AN44"/>
    <mergeCell ref="AO44:AQ44"/>
    <mergeCell ref="AR44:AT44"/>
    <mergeCell ref="AU44:AW44"/>
    <mergeCell ref="AX44:AY44"/>
    <mergeCell ref="BA44:BB44"/>
    <mergeCell ref="BC44:BE44"/>
    <mergeCell ref="BF44:BH44"/>
    <mergeCell ref="B45:C45"/>
    <mergeCell ref="D45:V45"/>
    <mergeCell ref="W45:Y45"/>
    <mergeCell ref="Z45:AB45"/>
    <mergeCell ref="AC45:AE45"/>
    <mergeCell ref="AF45:AH45"/>
    <mergeCell ref="AI45:AK45"/>
    <mergeCell ref="AL45:AN45"/>
    <mergeCell ref="AO45:AQ45"/>
    <mergeCell ref="AR45:AT45"/>
    <mergeCell ref="AU45:AW45"/>
    <mergeCell ref="AX45:AY45"/>
    <mergeCell ref="BA45:BB45"/>
    <mergeCell ref="BC45:BE45"/>
    <mergeCell ref="BF45:BH45"/>
    <mergeCell ref="B46:C46"/>
    <mergeCell ref="D46:V46"/>
    <mergeCell ref="W46:Y46"/>
    <mergeCell ref="Z46:AB46"/>
    <mergeCell ref="AC46:AE46"/>
    <mergeCell ref="AF46:AH46"/>
    <mergeCell ref="AI46:AK46"/>
    <mergeCell ref="AL46:AN46"/>
    <mergeCell ref="AO46:AQ46"/>
    <mergeCell ref="AR46:AT46"/>
    <mergeCell ref="AU46:AW46"/>
    <mergeCell ref="AX46:AY46"/>
    <mergeCell ref="BA46:BB46"/>
    <mergeCell ref="BC46:BE46"/>
    <mergeCell ref="BF46:BH46"/>
    <mergeCell ref="B47:C47"/>
    <mergeCell ref="D47:V47"/>
    <mergeCell ref="W47:Y47"/>
    <mergeCell ref="Z47:AB47"/>
    <mergeCell ref="AC47:AE47"/>
    <mergeCell ref="AF47:AH47"/>
    <mergeCell ref="AI47:AK47"/>
    <mergeCell ref="AL47:AN47"/>
    <mergeCell ref="AO47:AQ47"/>
    <mergeCell ref="AR47:AT47"/>
    <mergeCell ref="AU47:AW47"/>
    <mergeCell ref="AX47:AY47"/>
    <mergeCell ref="BA47:BB47"/>
    <mergeCell ref="BC47:BE47"/>
    <mergeCell ref="BF47:BH47"/>
    <mergeCell ref="B48:C48"/>
    <mergeCell ref="D48:V48"/>
    <mergeCell ref="W48:Y48"/>
    <mergeCell ref="Z48:AB48"/>
    <mergeCell ref="AC48:AE48"/>
    <mergeCell ref="AF48:AH48"/>
    <mergeCell ref="AI48:AK48"/>
    <mergeCell ref="AL48:AN48"/>
    <mergeCell ref="AO48:AQ48"/>
    <mergeCell ref="AR48:AT48"/>
    <mergeCell ref="AU48:AW48"/>
    <mergeCell ref="AX48:AY48"/>
    <mergeCell ref="BA48:BB48"/>
    <mergeCell ref="BC48:BE48"/>
    <mergeCell ref="BF48:BH48"/>
  </mergeCells>
  <conditionalFormatting sqref="H25:H34">
    <cfRule type="expression" dxfId="0" priority="1" stopIfTrue="1">
      <formula>AND(AU25&gt;AX25,AU25&lt;&gt;"",AX25&lt;&gt;"")</formula>
    </cfRule>
  </conditionalFormatting>
  <conditionalFormatting sqref="H25:H34">
    <cfRule type="expression" dxfId="1" priority="2" stopIfTrue="1">
      <formula>AND(AU25=AX25,AU25&lt;&gt;"",AX25&lt;&gt;"")</formula>
    </cfRule>
  </conditionalFormatting>
  <conditionalFormatting sqref="H25:H34">
    <cfRule type="expression" dxfId="2" priority="3" stopIfTrue="1">
      <formula>AND(AU25&lt;AX25,AU25&lt;&gt;"",AX25&lt;&gt;"")</formula>
    </cfRule>
  </conditionalFormatting>
  <conditionalFormatting sqref="AB25:AB34">
    <cfRule type="expression" dxfId="3" priority="4" stopIfTrue="1">
      <formula>AND(AX25&gt;AU25,AU25&lt;&gt;"",AX25&lt;&gt;"")</formula>
    </cfRule>
  </conditionalFormatting>
  <conditionalFormatting sqref="AB25:AB34">
    <cfRule type="expression" dxfId="4" priority="5" stopIfTrue="1">
      <formula>AND(AX25=AU25,AU25&lt;&gt;"",AX25&lt;&gt;"")</formula>
    </cfRule>
  </conditionalFormatting>
  <conditionalFormatting sqref="AB25:AB34">
    <cfRule type="expression" dxfId="5" priority="6" stopIfTrue="1">
      <formula>AND(AX25&lt;AU25,AU25&lt;&gt;"",AX25&lt;&gt;"")</formula>
    </cfRule>
  </conditionalFormatting>
  <conditionalFormatting sqref="AU25:AW34">
    <cfRule type="expression" dxfId="6" priority="7" stopIfTrue="1">
      <formula>AND(AX25&lt;&gt;"",ISBLANK(AU25))</formula>
    </cfRule>
  </conditionalFormatting>
  <conditionalFormatting sqref="AU25:AW34">
    <cfRule type="expression" dxfId="7" priority="8" stopIfTrue="1">
      <formula>ISBLANK(AU25)</formula>
    </cfRule>
  </conditionalFormatting>
  <conditionalFormatting sqref="AX25:AY34">
    <cfRule type="expression" dxfId="8" priority="9" stopIfTrue="1">
      <formula>AND(AU25&lt;&gt;"",ISBLANK(AX25))</formula>
    </cfRule>
  </conditionalFormatting>
  <conditionalFormatting sqref="AX25:AY34">
    <cfRule type="expression" dxfId="9" priority="10" stopIfTrue="1">
      <formula>ISBLANK(AX25)</formula>
    </cfRule>
  </conditionalFormatting>
  <conditionalFormatting sqref="W44:BH45">
    <cfRule type="expression" dxfId="10" priority="11" stopIfTrue="1">
      <formula>$B$45=""</formula>
    </cfRule>
  </conditionalFormatting>
  <conditionalFormatting sqref="W45:BH46">
    <cfRule type="expression" dxfId="11" priority="12" stopIfTrue="1">
      <formula>$B$46=""</formula>
    </cfRule>
  </conditionalFormatting>
  <conditionalFormatting sqref="W46:BH47">
    <cfRule type="expression" dxfId="12" priority="13" stopIfTrue="1">
      <formula>$B$47=""</formula>
    </cfRule>
  </conditionalFormatting>
  <conditionalFormatting sqref="W47:BH48">
    <cfRule type="expression" dxfId="13" priority="14" stopIfTrue="1">
      <formula>$B$48=""</formula>
    </cfRule>
  </conditionalFormatting>
  <conditionalFormatting sqref="D44">
    <cfRule type="expression" dxfId="14" priority="15" stopIfTrue="1">
      <formula>$AL$44=""</formula>
    </cfRule>
  </conditionalFormatting>
  <conditionalFormatting sqref="D44">
    <cfRule type="expression" dxfId="15" priority="16" stopIfTrue="1">
      <formula>$B$45=""</formula>
    </cfRule>
  </conditionalFormatting>
  <conditionalFormatting sqref="D45">
    <cfRule type="expression" dxfId="16" priority="17" stopIfTrue="1">
      <formula>$AL$45=""</formula>
    </cfRule>
  </conditionalFormatting>
  <conditionalFormatting sqref="D45">
    <cfRule type="expression" dxfId="17" priority="18" stopIfTrue="1">
      <formula>$B$45=""</formula>
    </cfRule>
  </conditionalFormatting>
  <conditionalFormatting sqref="D45">
    <cfRule type="expression" dxfId="18" priority="19" stopIfTrue="1">
      <formula>$B$46=""</formula>
    </cfRule>
  </conditionalFormatting>
  <conditionalFormatting sqref="D46">
    <cfRule type="expression" dxfId="19" priority="20" stopIfTrue="1">
      <formula>$AL$46=""</formula>
    </cfRule>
  </conditionalFormatting>
  <conditionalFormatting sqref="D46">
    <cfRule type="expression" dxfId="20" priority="21" stopIfTrue="1">
      <formula>$B$46=""</formula>
    </cfRule>
  </conditionalFormatting>
  <conditionalFormatting sqref="D46">
    <cfRule type="expression" dxfId="21" priority="22" stopIfTrue="1">
      <formula>$B$47=""</formula>
    </cfRule>
  </conditionalFormatting>
  <conditionalFormatting sqref="D47">
    <cfRule type="expression" dxfId="22" priority="23" stopIfTrue="1">
      <formula>$AL$47=""</formula>
    </cfRule>
  </conditionalFormatting>
  <conditionalFormatting sqref="D47">
    <cfRule type="expression" dxfId="23" priority="24" stopIfTrue="1">
      <formula>$B$47=""</formula>
    </cfRule>
  </conditionalFormatting>
  <conditionalFormatting sqref="D47">
    <cfRule type="expression" dxfId="24" priority="25" stopIfTrue="1">
      <formula>$B$48=""</formula>
    </cfRule>
  </conditionalFormatting>
  <conditionalFormatting sqref="D48">
    <cfRule type="expression" dxfId="25" priority="26" stopIfTrue="1">
      <formula>$AL$48=""</formula>
    </cfRule>
  </conditionalFormatting>
  <conditionalFormatting sqref="D48">
    <cfRule type="expression" dxfId="26" priority="27" stopIfTrue="1">
      <formula>$B$48=""</formula>
    </cfRule>
  </conditionalFormatting>
  <conditionalFormatting sqref="B44:C48">
    <cfRule type="expression" dxfId="27" priority="28" stopIfTrue="1">
      <formula>#REF!&lt;&gt;#REF!</formula>
    </cfRule>
  </conditionalFormatting>
  <conditionalFormatting sqref="AI10:AM10">
    <cfRule type="expression" dxfId="28" priority="29" stopIfTrue="1">
      <formula>AND($U$10=2,ISBLANK($AI$10))</formula>
    </cfRule>
  </conditionalFormatting>
  <conditionalFormatting sqref="AI10:AM10">
    <cfRule type="expression" dxfId="29" priority="30" stopIfTrue="1">
      <formula>IF($U$10=1,0,"")</formula>
    </cfRule>
  </conditionalFormatting>
  <dataValidations count="2">
    <dataValidation sqref="U10:V10" type="list" operator="between" errorStyle="stop" allowBlank="1" showInputMessage="1" showErrorMessage="1" errorTitle="Fehler" error="Nur Zahlen eingeben!" view="0">
      <formula1>$B$25:$B$26</formula1>
    </dataValidation>
    <dataValidation sqref="X10:AB10 AI10:AM10 AW10:BB10 AU25:AY34" type="whole" operator="greaterThanOrEqual" errorStyle="stop" allowBlank="1" showErrorMessage="1" errorTitle="Fehler" error="Nur Zahlen eingeben!" view="0">
      <formula1>0</formula1>
      <formula2/>
    </dataValidation>
  </dataValidations>
  <printOptions>
    <extLst>
      <ext uri="smNativeData">
        <pm:pageFlags xmlns:pm="smNativeData" id="1737391396" printRowHead="0" printColHead="0" printHeadLine="0" printFootLine="0" autoHeightHeader="0" autoHeightFooter="0" fitToPageBoth="0"/>
      </ext>
    </extLst>
  </printOptions>
  <pageMargins left="0.393750" right="0.393750" top="0.393750" bottom="0.393750" header="0.000000" footer="0.000000"/>
  <pageSetup paperSize="9" scale="77" fitToWidth="0" fitToHeight="1"/>
  <headerFooter>
    <extLst>
      <ext uri="smNativeData">
        <pm:header xmlns:pm="smNativeData" id="1737391396" l="56" r="56" t="56" b="56" borderId="0" fillId="0" vertical="0"/>
        <pm:footer xmlns:pm="smNativeData" id="1737391396" l="56" r="56" t="56" b="56" borderId="0" fillId="0" vertical="2"/>
        <pm:paperBin xmlns:pm="smNativeData" id="1737391396" Id="0" type="0" value="0"/>
        <pm:paperBin xmlns:pm="smNativeData" id="1737391396" Id="1" type="0" value="0"/>
      </ext>
    </extLst>
  </headerFooter>
  <drawing r:id="rId1"/>
  <extLst>
    <ext uri="smNativeData">
      <pm:sheetPrefs xmlns:pm="smNativeData" day="1737391396" outlineProtect="1" showHorizontalRuler="0" showVerticalRuler="0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E80"/>
  <sheetViews>
    <sheetView showGridLines="0" showRowColHeaders="0" view="normal" workbookViewId="0">
      <selection activeCell="N18" sqref="N18:AF18"/>
    </sheetView>
  </sheetViews>
  <sheetFormatPr defaultRowHeight="13.45" zeroHeight="1"/>
  <cols>
    <col min="1" max="61" width="2.153153" customWidth="1" style="1"/>
    <col min="62" max="88" width="2.153153" hidden="1" customWidth="1" style="1">
      <extLst>
        <ext uri="smNativeData">
          <pm:columnDef xmlns:pm="smNativeData" id="1737391396" min="62" max="88" hidden="1" collapsedDB="0" collapsedOL="0"/>
        </ext>
      </extLst>
    </col>
    <col min="89" max="91" width="2.153153" hidden="1" customWidth="1" style="24">
      <extLst>
        <ext uri="smNativeData">
          <pm:columnDef xmlns:pm="smNativeData" id="1737391396" min="89" max="91" hidden="1" collapsedDB="0" collapsedOL="0"/>
        </ext>
      </extLst>
    </col>
    <col min="92" max="16384" width="2.153153" hidden="1" customWidth="1" style="1">
      <extLst>
        <ext uri="smNativeData">
          <pm:columnDef xmlns:pm="smNativeData" id="1737391396" min="92" max="16384" hidden="1" collapsedDB="0" collapsedOL="0"/>
        </ext>
      </extLst>
    </col>
  </cols>
  <sheetData>
    <row r="1" spans="1:1" ht="7.50" customHeight="1"/>
    <row r="2" spans="2:88">
      <c r="B2" s="3" t="str">
        <f>Ergebniseingabe!B2</f>
        <v>SV Bonbruck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2"/>
      <c r="AS2" s="2"/>
      <c r="AT2" s="2"/>
      <c r="AU2" s="2"/>
      <c r="AV2" s="2"/>
      <c r="AW2" s="2"/>
      <c r="AX2" s="2"/>
      <c r="AY2" s="2"/>
      <c r="AZ2" s="2"/>
      <c r="BA2" s="2"/>
      <c r="BB2" s="3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</row>
    <row r="3" spans="2:91" s="6" customFormat="1" ht="27.10">
      <c r="B3" s="7" t="str">
        <f>Ergebniseingabe!B3</f>
        <v>9. F2-Jugend Hallenturnier 2025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U3" s="86"/>
      <c r="AV3" s="86"/>
      <c r="AW3" s="86"/>
      <c r="AX3" s="86"/>
      <c r="AY3" s="86"/>
      <c r="AZ3" s="86"/>
      <c r="BA3" s="86"/>
      <c r="BB3" s="86"/>
      <c r="CK3" s="25"/>
      <c r="CL3" s="25"/>
      <c r="CM3" s="25"/>
    </row>
    <row r="4" spans="2:91" s="9" customFormat="1" ht="15.80">
      <c r="B4" s="10" t="str">
        <f>Ergebniseingabe!B4</f>
        <v>U 9 Fußballturnier 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BB4" s="10"/>
      <c r="CK4" s="26"/>
      <c r="CL4" s="26"/>
      <c r="CM4" s="26"/>
    </row>
    <row r="5" spans="89:91" s="9" customFormat="1" ht="6.20" customHeight="1">
      <c r="CK5" s="26"/>
      <c r="CL5" s="26"/>
      <c r="CM5" s="26"/>
    </row>
    <row r="6" spans="2:91" s="12" customFormat="1" ht="14.60">
      <c r="B6" s="195" t="str">
        <f>Ergebniseingabe!B6</f>
        <v>beste Torschützen</v>
      </c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  <c r="Z6" s="195"/>
      <c r="AA6" s="195"/>
      <c r="AB6" s="195"/>
      <c r="AC6" s="195"/>
      <c r="AD6" s="195"/>
      <c r="AE6" s="195"/>
      <c r="AF6" s="195"/>
      <c r="AG6" s="195"/>
      <c r="AH6" s="195"/>
      <c r="AI6" s="195"/>
      <c r="AJ6" s="195"/>
      <c r="AK6" s="195"/>
      <c r="AL6" s="195"/>
      <c r="AM6" s="195"/>
      <c r="AN6" s="195"/>
      <c r="AO6" s="195"/>
      <c r="AP6" s="195"/>
      <c r="AQ6" s="195"/>
      <c r="AR6" s="13"/>
      <c r="AS6" s="13"/>
      <c r="AT6" s="13"/>
      <c r="AU6" s="13"/>
      <c r="AV6" s="13"/>
      <c r="AW6" s="13"/>
      <c r="AX6" s="13"/>
      <c r="AY6" s="13"/>
      <c r="AZ6" s="13"/>
      <c r="BA6" s="13"/>
      <c r="CK6" s="27"/>
      <c r="CL6" s="27"/>
      <c r="CM6" s="27"/>
    </row>
    <row r="7" spans="89:91" s="9" customFormat="1" ht="6.20" customHeight="1">
      <c r="CK7" s="26"/>
      <c r="CL7" s="26"/>
      <c r="CM7" s="26"/>
    </row>
    <row r="8" spans="2:91" s="15" customFormat="1" ht="14.60">
      <c r="B8" s="16" t="str">
        <f>Ergebniseingabe!B8</f>
        <v>5 Tore Kilian Wimmer; 7 Tore Leon Eisner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6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28"/>
      <c r="CL8" s="28"/>
      <c r="CM8" s="28"/>
    </row>
    <row r="9" spans="89:91" s="9" customFormat="1" ht="6.20" customHeight="1">
      <c r="CK9" s="26"/>
      <c r="CL9" s="26"/>
      <c r="CM9" s="26"/>
    </row>
    <row r="10" spans="2:91" s="12" customFormat="1" ht="14.60">
      <c r="B10" s="18" t="s">
        <v>6</v>
      </c>
      <c r="C10" s="18"/>
      <c r="D10" s="18"/>
      <c r="E10" s="18"/>
      <c r="F10" s="18"/>
      <c r="G10" s="18"/>
      <c r="H10" s="188">
        <f>Ergebniseingabe!H10</f>
        <v>0.395833333333333002</v>
      </c>
      <c r="I10" s="188"/>
      <c r="J10" s="188"/>
      <c r="K10" s="188"/>
      <c r="L10" s="12" t="s">
        <v>7</v>
      </c>
      <c r="T10" s="18" t="s">
        <v>8</v>
      </c>
      <c r="U10" s="16">
        <f>Ergebniseingabe!U10</f>
        <v>1</v>
      </c>
      <c r="V10" s="16" t="s">
        <v>9</v>
      </c>
      <c r="W10" s="16" t="s">
        <v>10</v>
      </c>
      <c r="X10" s="177">
        <f>Ergebniseingabe!X10</f>
        <v>10</v>
      </c>
      <c r="Y10" s="177"/>
      <c r="Z10" s="177"/>
      <c r="AA10" s="177"/>
      <c r="AB10" s="177"/>
      <c r="AC10" s="18" t="str">
        <f>Ergebniseingabe!AC10</f>
        <v/>
      </c>
      <c r="AD10" s="18"/>
      <c r="AE10" s="18"/>
      <c r="AF10" s="18"/>
      <c r="AG10" s="18"/>
      <c r="AH10" s="18"/>
      <c r="AI10" s="207">
        <f>Ergebniseingabe!AI10</f>
        <v>0</v>
      </c>
      <c r="AJ10" s="207"/>
      <c r="AK10" s="207"/>
      <c r="AL10" s="207"/>
      <c r="AM10" s="207"/>
      <c r="AO10" s="18" t="s">
        <v>11</v>
      </c>
      <c r="AP10" s="18"/>
      <c r="AQ10" s="18"/>
      <c r="AR10" s="18"/>
      <c r="AS10" s="18"/>
      <c r="AT10" s="18"/>
      <c r="AU10" s="18"/>
      <c r="AV10" s="18"/>
      <c r="AW10" s="19">
        <f>Ergebniseingabe!AW10</f>
        <v>2</v>
      </c>
      <c r="AX10" s="19"/>
      <c r="AY10" s="19"/>
      <c r="AZ10" s="19"/>
      <c r="BA10" s="19"/>
      <c r="BB10" s="19"/>
      <c r="CK10" s="27"/>
      <c r="CL10" s="27"/>
      <c r="CM10" s="27"/>
    </row>
    <row r="11" spans="1:1" ht="9.40" customHeight="1"/>
    <row r="12" spans="1:1" ht="6.20" customHeight="1"/>
    <row r="13" spans="2:91" s="15" customFormat="1" ht="14.60">
      <c r="B13" s="20" t="s">
        <v>12</v>
      </c>
      <c r="CK13" s="28"/>
      <c r="CL13" s="28"/>
      <c r="CM13" s="28"/>
    </row>
    <row r="14" spans="1:1" ht="11.45" customHeight="1"/>
    <row r="15" spans="14:91">
      <c r="N15" s="178" t="s">
        <v>13</v>
      </c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80"/>
      <c r="AG15" s="21"/>
      <c r="AH15" s="21"/>
      <c r="AJ15" s="21"/>
      <c r="AK15" s="21"/>
      <c r="CK15" s="1"/>
      <c r="CL15" s="1"/>
      <c r="CM15" s="1"/>
    </row>
    <row r="16" spans="13:91">
      <c r="M16" s="22" t="n">
        <v>1</v>
      </c>
      <c r="N16" s="192" t="str">
        <f>Ergebniseingabe!N16</f>
        <v>TSV Velden</v>
      </c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4"/>
      <c r="AG16" s="21"/>
      <c r="AH16" s="21"/>
      <c r="CK16" s="1"/>
      <c r="CL16" s="1"/>
      <c r="CM16" s="1"/>
    </row>
    <row r="17" spans="13:91">
      <c r="M17" s="22" t="n">
        <v>2</v>
      </c>
      <c r="N17" s="189" t="str">
        <f>Ergebniseingabe!N17</f>
        <v>TSV Vilsbiburg</v>
      </c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/>
      <c r="AE17" s="190"/>
      <c r="AF17" s="191"/>
      <c r="AG17" s="21"/>
      <c r="AH17" s="21"/>
      <c r="CK17" s="1"/>
      <c r="CL17" s="1"/>
      <c r="CM17" s="1"/>
    </row>
    <row r="18" spans="13:91">
      <c r="M18" s="22" t="n">
        <v>3</v>
      </c>
      <c r="N18" s="189" t="str">
        <f>Ergebniseingabe!N18</f>
        <v>FC Bonbruck/Bo./Egglkofen</v>
      </c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1"/>
      <c r="AG18" s="21"/>
      <c r="AH18" s="21"/>
      <c r="CK18" s="1"/>
      <c r="CL18" s="1"/>
      <c r="CM18" s="1"/>
    </row>
    <row r="19" spans="13:91">
      <c r="M19" s="22" t="n">
        <v>4</v>
      </c>
      <c r="N19" s="189" t="str">
        <f>Ergebniseingabe!N19</f>
        <v>SV Oberbergkirchen</v>
      </c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1"/>
      <c r="AG19" s="21"/>
      <c r="AH19" s="21"/>
      <c r="CK19" s="1"/>
      <c r="CL19" s="1"/>
      <c r="CM19" s="1"/>
    </row>
    <row r="20" spans="13:91">
      <c r="M20" s="22" t="n">
        <v>5</v>
      </c>
      <c r="N20" s="181" t="str">
        <f>Ergebniseingabe!N20</f>
        <v>TSV Vilslern</v>
      </c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3"/>
      <c r="AG20" s="21"/>
      <c r="AH20" s="21"/>
      <c r="CK20" s="1"/>
      <c r="CL20" s="1"/>
      <c r="CM20" s="1"/>
    </row>
    <row r="21" spans="89:94">
      <c r="CK21" s="1"/>
      <c r="CL21" s="1"/>
      <c r="CM21" s="1"/>
      <c r="CN21" s="24"/>
      <c r="CO21" s="24"/>
      <c r="CP21" s="24"/>
    </row>
    <row r="22" spans="2:94" s="15" customFormat="1" ht="14.60">
      <c r="B22" s="20" t="s">
        <v>19</v>
      </c>
      <c r="CN22" s="28"/>
      <c r="CO22" s="28"/>
      <c r="CP22" s="28"/>
    </row>
    <row r="23" spans="89:94">
      <c r="CK23" s="1"/>
      <c r="CL23" s="1"/>
      <c r="CM23" s="1"/>
      <c r="CN23" s="24"/>
      <c r="CO23" s="24"/>
      <c r="CP23" s="24"/>
    </row>
    <row r="24" spans="2:101" s="1" customFormat="1" ht="16.70" customHeight="1">
      <c r="B24" s="196" t="s">
        <v>20</v>
      </c>
      <c r="C24" s="197"/>
      <c r="D24" s="175" t="s">
        <v>21</v>
      </c>
      <c r="E24" s="176"/>
      <c r="F24" s="176"/>
      <c r="G24" s="187"/>
      <c r="H24" s="175" t="s">
        <v>22</v>
      </c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87"/>
      <c r="AU24" s="175" t="s">
        <v>23</v>
      </c>
      <c r="AV24" s="176"/>
      <c r="AW24" s="176"/>
      <c r="AX24" s="176"/>
      <c r="AY24" s="176"/>
      <c r="AZ24" s="246"/>
      <c r="BA24" s="247"/>
      <c r="CS24" s="24"/>
      <c r="CT24" s="24"/>
      <c r="CU24" s="24"/>
      <c r="CV24" s="24"/>
      <c r="CW24" s="24"/>
    </row>
    <row r="25" spans="2:101" s="1" customFormat="1" ht="20.10" customHeight="1">
      <c r="B25" s="208" t="n">
        <v>1</v>
      </c>
      <c r="C25" s="209"/>
      <c r="D25" s="172">
        <f>$H$10</f>
        <v>0.395833333333333002</v>
      </c>
      <c r="E25" s="173"/>
      <c r="F25" s="173"/>
      <c r="G25" s="174"/>
      <c r="H25" s="184" t="str">
        <f>Ergebniseingabe!H25</f>
        <v>TSV Vilslern</v>
      </c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29" t="s">
        <v>24</v>
      </c>
      <c r="AB25" s="185" t="str">
        <f>Ergebniseingabe!AB25</f>
        <v>TSV Vilsbiburg</v>
      </c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6"/>
      <c r="AU25" s="170">
        <f>IF(Ergebniseingabe!AU25="",":",Ergebniseingabe!AU25)</f>
        <v>0</v>
      </c>
      <c r="AV25" s="171"/>
      <c r="AW25" s="171"/>
      <c r="AX25" s="29">
        <f>IF(Ergebniseingabe!AX25="","",Ergebniseingabe!AX25)</f>
        <v>2</v>
      </c>
      <c r="AY25" s="29"/>
      <c r="AZ25" s="246"/>
      <c r="BA25" s="247"/>
      <c r="CS25" s="24"/>
      <c r="CT25" s="24"/>
      <c r="CU25" s="24"/>
      <c r="CV25" s="24"/>
      <c r="CW25" s="24"/>
    </row>
    <row r="26" spans="2:101" ht="20.10" customHeight="1">
      <c r="B26" s="205" t="n">
        <v>2</v>
      </c>
      <c r="C26" s="206"/>
      <c r="D26" s="210">
        <f>Ergebniseingabe!D26</f>
        <v>0.404166666666665986</v>
      </c>
      <c r="E26" s="211"/>
      <c r="F26" s="211"/>
      <c r="G26" s="212"/>
      <c r="H26" s="218" t="str">
        <f>Ergebniseingabe!H26</f>
        <v>TSV Velden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 t="s">
        <v>24</v>
      </c>
      <c r="AB26" s="30" t="str">
        <f>Ergebniseingabe!AB26</f>
        <v>FC Bonbruck/Bo./Egglkofen</v>
      </c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262"/>
      <c r="AU26" s="203">
        <f>IF(Ergebniseingabe!AU26="",":",Ergebniseingabe!AU26)</f>
        <v>3</v>
      </c>
      <c r="AV26" s="204"/>
      <c r="AW26" s="204"/>
      <c r="AX26" s="30">
        <f>IF(Ergebniseingabe!AX26="","",Ergebniseingabe!AX26)</f>
        <v>0</v>
      </c>
      <c r="AY26" s="30"/>
      <c r="AZ26" s="246"/>
      <c r="BA26" s="247"/>
      <c r="CK26" s="1"/>
      <c r="CL26" s="1"/>
      <c r="CM26" s="1"/>
      <c r="CS26" s="24"/>
      <c r="CT26" s="24"/>
      <c r="CU26" s="24"/>
      <c r="CV26" s="24"/>
      <c r="CW26" s="24"/>
    </row>
    <row r="27" spans="2:101" ht="20.10" customHeight="1">
      <c r="B27" s="205" t="n">
        <v>3</v>
      </c>
      <c r="C27" s="206"/>
      <c r="D27" s="210">
        <f>Ergebniseingabe!D27</f>
        <v>0.412499999999998934</v>
      </c>
      <c r="E27" s="211"/>
      <c r="F27" s="211"/>
      <c r="G27" s="212"/>
      <c r="H27" s="218" t="str">
        <f>Ergebniseingabe!H27</f>
        <v>TSV Vilsbiburg</v>
      </c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 t="s">
        <v>24</v>
      </c>
      <c r="AB27" s="30" t="str">
        <f>Ergebniseingabe!AB27</f>
        <v>SV Oberbergkirchen</v>
      </c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262"/>
      <c r="AU27" s="203">
        <f>IF(Ergebniseingabe!AU27="",":",Ergebniseingabe!AU27)</f>
        <v>0</v>
      </c>
      <c r="AV27" s="204"/>
      <c r="AW27" s="204"/>
      <c r="AX27" s="30">
        <f>IF(Ergebniseingabe!AX27="","",Ergebniseingabe!AX27)</f>
        <v>3</v>
      </c>
      <c r="AY27" s="30"/>
      <c r="AZ27" s="246"/>
      <c r="BA27" s="247"/>
      <c r="CK27" s="1"/>
      <c r="CL27" s="1"/>
      <c r="CM27" s="1"/>
      <c r="CS27" s="24"/>
      <c r="CT27" s="24"/>
      <c r="CU27" s="24"/>
      <c r="CV27" s="24"/>
      <c r="CW27" s="24"/>
    </row>
    <row r="28" spans="2:101" ht="20.10" customHeight="1">
      <c r="B28" s="205" t="n">
        <v>4</v>
      </c>
      <c r="C28" s="206"/>
      <c r="D28" s="210">
        <f>Ergebniseingabe!D28</f>
        <v>0.420833333333331971</v>
      </c>
      <c r="E28" s="211"/>
      <c r="F28" s="211"/>
      <c r="G28" s="212"/>
      <c r="H28" s="218" t="str">
        <f>Ergebniseingabe!H28</f>
        <v>FC Bonbruck/Bo./Egglkofen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 t="s">
        <v>24</v>
      </c>
      <c r="AB28" s="30" t="str">
        <f>Ergebniseingabe!AB28</f>
        <v>TSV Vilslern</v>
      </c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262"/>
      <c r="AU28" s="203">
        <f>IF(Ergebniseingabe!AU28="",":",Ergebniseingabe!AU28)</f>
        <v>1</v>
      </c>
      <c r="AV28" s="204"/>
      <c r="AW28" s="204"/>
      <c r="AX28" s="30">
        <f>IF(Ergebniseingabe!AX28="","",Ergebniseingabe!AX28)</f>
        <v>0</v>
      </c>
      <c r="AY28" s="30"/>
      <c r="AZ28" s="246"/>
      <c r="BA28" s="247"/>
      <c r="CK28" s="1"/>
      <c r="CL28" s="1"/>
      <c r="CM28" s="1"/>
      <c r="CS28" s="24"/>
      <c r="CT28" s="24"/>
      <c r="CU28" s="24"/>
      <c r="CV28" s="24"/>
      <c r="CW28" s="24"/>
    </row>
    <row r="29" spans="2:101" ht="20.10" customHeight="1">
      <c r="B29" s="205" t="n">
        <v>5</v>
      </c>
      <c r="C29" s="206"/>
      <c r="D29" s="210">
        <f>Ergebniseingabe!D29</f>
        <v>0.429166666666665009</v>
      </c>
      <c r="E29" s="211"/>
      <c r="F29" s="211"/>
      <c r="G29" s="212"/>
      <c r="H29" s="218" t="str">
        <f>Ergebniseingabe!H29</f>
        <v>SV Oberbergkirchen</v>
      </c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 t="s">
        <v>24</v>
      </c>
      <c r="AB29" s="30" t="str">
        <f>Ergebniseingabe!AB29</f>
        <v>TSV Velden</v>
      </c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262"/>
      <c r="AU29" s="203">
        <f>IF(Ergebniseingabe!AU29="",":",Ergebniseingabe!AU29)</f>
        <v>4</v>
      </c>
      <c r="AV29" s="204"/>
      <c r="AW29" s="204"/>
      <c r="AX29" s="30">
        <f>IF(Ergebniseingabe!AX29="","",Ergebniseingabe!AX29)</f>
        <v>0</v>
      </c>
      <c r="AY29" s="30"/>
      <c r="AZ29" s="246"/>
      <c r="BA29" s="247"/>
      <c r="CK29" s="1"/>
      <c r="CL29" s="1"/>
      <c r="CM29" s="1"/>
      <c r="CS29" s="24"/>
      <c r="CT29" s="24"/>
      <c r="CU29" s="24"/>
      <c r="CV29" s="24"/>
      <c r="CW29" s="24"/>
    </row>
    <row r="30" spans="2:101" ht="20.10" customHeight="1">
      <c r="B30" s="205" t="n">
        <v>6</v>
      </c>
      <c r="C30" s="206"/>
      <c r="D30" s="210">
        <f>Ergebniseingabe!D30</f>
        <v>0.437499999999998046</v>
      </c>
      <c r="E30" s="211"/>
      <c r="F30" s="211"/>
      <c r="G30" s="212"/>
      <c r="H30" s="218" t="str">
        <f>Ergebniseingabe!H30</f>
        <v>TSV Vilsbiburg</v>
      </c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 t="s">
        <v>24</v>
      </c>
      <c r="AB30" s="30" t="str">
        <f>Ergebniseingabe!AB30</f>
        <v>FC Bonbruck/Bo./Egglkofen</v>
      </c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262"/>
      <c r="AU30" s="203">
        <f>IF(Ergebniseingabe!AU30="",":",Ergebniseingabe!AU30)</f>
        <v>3</v>
      </c>
      <c r="AV30" s="204"/>
      <c r="AW30" s="204"/>
      <c r="AX30" s="30">
        <f>IF(Ergebniseingabe!AX30="","",Ergebniseingabe!AX30)</f>
        <v>0</v>
      </c>
      <c r="AY30" s="30"/>
      <c r="AZ30" s="246"/>
      <c r="BA30" s="247"/>
      <c r="CK30" s="1"/>
      <c r="CL30" s="1"/>
      <c r="CM30" s="1"/>
      <c r="CS30" s="24"/>
      <c r="CT30" s="24"/>
      <c r="CU30" s="24"/>
      <c r="CV30" s="24"/>
      <c r="CW30" s="24"/>
    </row>
    <row r="31" spans="2:101" ht="20.10" customHeight="1">
      <c r="B31" s="205" t="n">
        <v>7</v>
      </c>
      <c r="C31" s="206"/>
      <c r="D31" s="210">
        <f>Ergebniseingabe!D31</f>
        <v>0.445833333333330994</v>
      </c>
      <c r="E31" s="211"/>
      <c r="F31" s="211"/>
      <c r="G31" s="212"/>
      <c r="H31" s="218" t="str">
        <f>Ergebniseingabe!H31</f>
        <v>SV Oberbergkirchen</v>
      </c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 t="s">
        <v>24</v>
      </c>
      <c r="AB31" s="30" t="str">
        <f>Ergebniseingabe!AB31</f>
        <v>TSV Vilslern</v>
      </c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262"/>
      <c r="AU31" s="203">
        <f>IF(Ergebniseingabe!AU31="",":",Ergebniseingabe!AU31)</f>
        <v>5</v>
      </c>
      <c r="AV31" s="204"/>
      <c r="AW31" s="204"/>
      <c r="AX31" s="30">
        <f>IF(Ergebniseingabe!AX31="","",Ergebniseingabe!AX31)</f>
        <v>0</v>
      </c>
      <c r="AY31" s="30"/>
      <c r="AZ31" s="246"/>
      <c r="BA31" s="247"/>
      <c r="CK31" s="1"/>
      <c r="CL31" s="1"/>
      <c r="CM31" s="1"/>
      <c r="CQ31" s="31"/>
      <c r="CR31" s="31"/>
      <c r="CS31" s="24"/>
      <c r="CT31" s="24"/>
      <c r="CU31" s="24"/>
      <c r="CV31" s="24"/>
      <c r="CW31" s="24"/>
    </row>
    <row r="32" spans="2:101" ht="20.10" customHeight="1">
      <c r="B32" s="205" t="n">
        <v>8</v>
      </c>
      <c r="C32" s="206"/>
      <c r="D32" s="210">
        <f>Ergebniseingabe!D32</f>
        <v>0.454166666666664032</v>
      </c>
      <c r="E32" s="211"/>
      <c r="F32" s="211"/>
      <c r="G32" s="212"/>
      <c r="H32" s="218" t="str">
        <f>Ergebniseingabe!H32</f>
        <v>TSV Velden</v>
      </c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 t="s">
        <v>24</v>
      </c>
      <c r="AB32" s="30" t="str">
        <f>Ergebniseingabe!AB32</f>
        <v>TSV Vilsbiburg</v>
      </c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262"/>
      <c r="AU32" s="203">
        <f>IF(Ergebniseingabe!AU32="",":",Ergebniseingabe!AU32)</f>
        <v>3</v>
      </c>
      <c r="AV32" s="204"/>
      <c r="AW32" s="204"/>
      <c r="AX32" s="30">
        <f>IF(Ergebniseingabe!AX32="","",Ergebniseingabe!AX32)</f>
        <v>1</v>
      </c>
      <c r="AY32" s="30"/>
      <c r="AZ32" s="246"/>
      <c r="BA32" s="247"/>
      <c r="CK32" s="1"/>
      <c r="CL32" s="1"/>
      <c r="CM32" s="1"/>
      <c r="CQ32" s="31"/>
      <c r="CR32" s="31"/>
      <c r="CS32" s="24"/>
      <c r="CT32" s="24"/>
      <c r="CU32" s="24"/>
      <c r="CV32" s="24"/>
      <c r="CW32" s="24"/>
    </row>
    <row r="33" spans="2:101" ht="20.10" customHeight="1">
      <c r="B33" s="205" t="n">
        <v>9</v>
      </c>
      <c r="C33" s="206"/>
      <c r="D33" s="210">
        <f>Ergebniseingabe!D33</f>
        <v>0.46249999999999698</v>
      </c>
      <c r="E33" s="211"/>
      <c r="F33" s="211"/>
      <c r="G33" s="212"/>
      <c r="H33" s="218" t="str">
        <f>Ergebniseingabe!H33</f>
        <v>FC Bonbruck/Bo./Egglkofen</v>
      </c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 t="s">
        <v>24</v>
      </c>
      <c r="AB33" s="30" t="str">
        <f>Ergebniseingabe!AB33</f>
        <v>SV Oberbergkirchen</v>
      </c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262"/>
      <c r="AU33" s="203">
        <f>IF(Ergebniseingabe!AU33="",":",Ergebniseingabe!AU33)</f>
        <v>0</v>
      </c>
      <c r="AV33" s="204"/>
      <c r="AW33" s="204"/>
      <c r="AX33" s="30">
        <f>IF(Ergebniseingabe!AX33="","",Ergebniseingabe!AX33)</f>
        <v>3</v>
      </c>
      <c r="AY33" s="30"/>
      <c r="AZ33" s="246"/>
      <c r="BA33" s="247"/>
      <c r="CK33" s="1"/>
      <c r="CL33" s="1"/>
      <c r="CM33" s="1"/>
      <c r="CQ33" s="31"/>
      <c r="CR33" s="31"/>
      <c r="CS33" s="24"/>
      <c r="CT33" s="24"/>
      <c r="CU33" s="24"/>
      <c r="CV33" s="24"/>
      <c r="CW33" s="24"/>
    </row>
    <row r="34" spans="2:101" ht="20.10" customHeight="1">
      <c r="B34" s="213" t="n">
        <v>10</v>
      </c>
      <c r="C34" s="214"/>
      <c r="D34" s="215">
        <f>Ergebniseingabe!D34</f>
        <v>0.470833333333330017</v>
      </c>
      <c r="E34" s="216"/>
      <c r="F34" s="216"/>
      <c r="G34" s="217"/>
      <c r="H34" s="230" t="str">
        <f>Ergebniseingabe!H34</f>
        <v>TSV Vilslern</v>
      </c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 t="s">
        <v>24</v>
      </c>
      <c r="AB34" s="32" t="str">
        <f>Ergebniseingabe!AB34</f>
        <v>TSV Velden</v>
      </c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263"/>
      <c r="AU34" s="248">
        <f>IF(Ergebniseingabe!AU34="",":",Ergebniseingabe!AU34)</f>
        <v>0</v>
      </c>
      <c r="AV34" s="249"/>
      <c r="AW34" s="249"/>
      <c r="AX34" s="32">
        <f>IF(Ergebniseingabe!AX34="","",Ergebniseingabe!AX34)</f>
        <v>6</v>
      </c>
      <c r="AY34" s="32"/>
      <c r="AZ34" s="246"/>
      <c r="BA34" s="247"/>
      <c r="CK34" s="1"/>
      <c r="CL34" s="1"/>
      <c r="CM34" s="1"/>
      <c r="CQ34" s="31"/>
      <c r="CR34" s="31"/>
      <c r="CS34" s="24"/>
      <c r="CT34" s="24"/>
      <c r="CU34" s="24"/>
      <c r="CV34" s="24"/>
      <c r="CW34" s="24"/>
    </row>
    <row r="35" spans="89:94">
      <c r="CK35" s="1"/>
      <c r="CL35" s="1"/>
      <c r="CM35" s="1"/>
      <c r="CN35" s="24"/>
      <c r="CO35" s="24"/>
      <c r="CP35" s="24"/>
    </row>
    <row r="36" spans="89:94" ht="13.70" customHeight="1">
      <c r="CK36" s="1"/>
      <c r="CL36" s="1"/>
      <c r="CM36" s="1"/>
      <c r="CN36" s="24"/>
      <c r="CO36" s="24"/>
      <c r="CP36" s="24"/>
    </row>
    <row r="37" spans="3:109" s="15" customFormat="1" ht="13.50" customHeight="1">
      <c r="C37" s="20" t="s">
        <v>25</v>
      </c>
      <c r="CO37" s="5"/>
      <c r="CP37" s="5"/>
      <c r="CQ37" s="5"/>
      <c r="CR37" s="5"/>
      <c r="CS37" s="5"/>
      <c r="CT37" s="5"/>
      <c r="CU37" s="5"/>
      <c r="CV37" s="5"/>
      <c r="CW37" s="23"/>
      <c r="CX37" s="5"/>
      <c r="CY37" s="5"/>
      <c r="CZ37" s="5"/>
      <c r="DA37" s="5"/>
      <c r="DB37" s="5"/>
      <c r="DC37" s="5"/>
      <c r="DD37" s="5"/>
      <c r="DE37" s="5"/>
    </row>
    <row r="38" spans="23:108" s="33" customFormat="1" ht="92.10" customHeight="1">
      <c r="W38" s="269" t="str">
        <f>Ergebniseingabe!W36</f>
        <v>SV Oberbergkirchen</v>
      </c>
      <c r="X38" s="251"/>
      <c r="Y38" s="252"/>
      <c r="Z38" s="250" t="str">
        <f>Ergebniseingabe!Z36</f>
        <v>TSV Velden</v>
      </c>
      <c r="AA38" s="251"/>
      <c r="AB38" s="252"/>
      <c r="AC38" s="250" t="str">
        <f>Ergebniseingabe!AC36</f>
        <v>TSV Vilsbiburg</v>
      </c>
      <c r="AD38" s="251"/>
      <c r="AE38" s="252"/>
      <c r="AF38" s="250" t="str">
        <f>Ergebniseingabe!AF36</f>
        <v>FC Bonbruck/Bo./Egglkofen</v>
      </c>
      <c r="AG38" s="251"/>
      <c r="AH38" s="252"/>
      <c r="AI38" s="250" t="str">
        <f>Ergebniseingabe!AI36</f>
        <v>TSV Vilslern</v>
      </c>
      <c r="AJ38" s="251"/>
      <c r="AK38" s="267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34"/>
      <c r="BL38" s="1"/>
      <c r="BM38" s="1"/>
      <c r="BN38" s="34"/>
      <c r="BO38" s="1"/>
      <c r="BP38" s="1"/>
      <c r="BQ38" s="34"/>
      <c r="BR38" s="34"/>
      <c r="BS38" s="34"/>
      <c r="BT38" s="34"/>
      <c r="BU38" s="34"/>
      <c r="BV38" s="34"/>
      <c r="BW38" s="34"/>
      <c r="BX38" s="1"/>
      <c r="BY38" s="1"/>
      <c r="BZ38" s="1"/>
      <c r="CA38" s="34"/>
      <c r="CB38" s="1"/>
      <c r="CC38" s="1"/>
      <c r="CD38" s="1"/>
      <c r="CE38" s="34"/>
      <c r="CF38" s="1"/>
      <c r="CG38" s="1"/>
      <c r="CH38" s="1"/>
      <c r="CI38" s="1"/>
      <c r="CJ38" s="1"/>
      <c r="CK38" s="1"/>
      <c r="CL38" s="1"/>
      <c r="CM38" s="1"/>
      <c r="CN38" s="5"/>
      <c r="CO38" s="5"/>
      <c r="CP38" s="5"/>
      <c r="CQ38" s="5"/>
      <c r="CR38" s="5"/>
      <c r="CS38" s="5"/>
      <c r="CT38" s="5"/>
      <c r="CU38" s="5"/>
      <c r="CV38" s="23"/>
      <c r="CW38" s="5"/>
      <c r="CX38" s="5"/>
      <c r="CY38" s="5"/>
      <c r="CZ38" s="5"/>
      <c r="DA38" s="5"/>
      <c r="DB38" s="5"/>
      <c r="DC38" s="5"/>
      <c r="DD38" s="5"/>
    </row>
    <row r="39" spans="2:108" ht="17.25" customHeight="1">
      <c r="B39" s="265" t="str">
        <f>Ergebniseingabe!B43</f>
        <v>Abschlusstabelle</v>
      </c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66"/>
      <c r="W39" s="270"/>
      <c r="X39" s="254"/>
      <c r="Y39" s="255"/>
      <c r="Z39" s="253"/>
      <c r="AA39" s="254"/>
      <c r="AB39" s="255"/>
      <c r="AC39" s="253"/>
      <c r="AD39" s="254"/>
      <c r="AE39" s="255"/>
      <c r="AF39" s="253"/>
      <c r="AG39" s="254"/>
      <c r="AH39" s="255"/>
      <c r="AI39" s="253"/>
      <c r="AJ39" s="254"/>
      <c r="AK39" s="268"/>
      <c r="AL39" s="244" t="s">
        <v>26</v>
      </c>
      <c r="AM39" s="244"/>
      <c r="AN39" s="244"/>
      <c r="AO39" s="243" t="s">
        <v>27</v>
      </c>
      <c r="AP39" s="244"/>
      <c r="AQ39" s="245"/>
      <c r="AR39" s="243" t="s">
        <v>28</v>
      </c>
      <c r="AS39" s="244"/>
      <c r="AT39" s="245"/>
      <c r="AU39" s="243" t="s">
        <v>29</v>
      </c>
      <c r="AV39" s="244"/>
      <c r="AW39" s="245"/>
      <c r="AX39" s="243" t="s">
        <v>30</v>
      </c>
      <c r="AY39" s="244"/>
      <c r="AZ39" s="244"/>
      <c r="BA39" s="244"/>
      <c r="BB39" s="244"/>
      <c r="BC39" s="201" t="s">
        <v>31</v>
      </c>
      <c r="BD39" s="201"/>
      <c r="BE39" s="201"/>
      <c r="BF39" s="201" t="s">
        <v>32</v>
      </c>
      <c r="BG39" s="201"/>
      <c r="BH39" s="202"/>
      <c r="CK39" s="1"/>
      <c r="CL39" s="1"/>
      <c r="CM39" s="1"/>
      <c r="CN39" s="5"/>
      <c r="CO39" s="5"/>
      <c r="CP39" s="5"/>
      <c r="CQ39" s="5"/>
      <c r="CR39" s="5"/>
      <c r="CS39" s="5"/>
      <c r="CT39" s="5"/>
      <c r="CU39" s="5"/>
      <c r="CV39" s="23"/>
      <c r="CW39" s="5"/>
      <c r="CX39" s="5"/>
      <c r="CY39" s="5"/>
      <c r="CZ39" s="5"/>
      <c r="DA39" s="5"/>
      <c r="DB39" s="5"/>
      <c r="DC39" s="5"/>
      <c r="DD39" s="5"/>
    </row>
    <row r="40" spans="2:108" ht="21.95" customHeight="1">
      <c r="B40" s="256">
        <f>Ergebniseingabe!B44</f>
        <v>1</v>
      </c>
      <c r="C40" s="257"/>
      <c r="D40" s="184" t="str">
        <f>Ergebniseingabe!D44</f>
        <v>SV Oberbergkirchen</v>
      </c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264"/>
      <c r="W40" s="258"/>
      <c r="X40" s="258"/>
      <c r="Y40" s="259"/>
      <c r="Z40" s="260" t="str">
        <f>Ergebniseingabe!Z44</f>
        <v>4:0</v>
      </c>
      <c r="AA40" s="35"/>
      <c r="AB40" s="261"/>
      <c r="AC40" s="260" t="str">
        <f>Ergebniseingabe!AC44</f>
        <v>3:0</v>
      </c>
      <c r="AD40" s="35"/>
      <c r="AE40" s="261"/>
      <c r="AF40" s="260" t="str">
        <f>Ergebniseingabe!AF44</f>
        <v>3:0</v>
      </c>
      <c r="AG40" s="35"/>
      <c r="AH40" s="261"/>
      <c r="AI40" s="200" t="str">
        <f>Ergebniseingabe!AI44</f>
        <v>5:0</v>
      </c>
      <c r="AJ40" s="241"/>
      <c r="AK40" s="241"/>
      <c r="AL40" s="241">
        <f>Ergebniseingabe!AL44</f>
        <v>4</v>
      </c>
      <c r="AM40" s="241"/>
      <c r="AN40" s="242"/>
      <c r="AO40" s="199">
        <f>Ergebniseingabe!AO44</f>
        <v>4</v>
      </c>
      <c r="AP40" s="199"/>
      <c r="AQ40" s="199"/>
      <c r="AR40" s="199">
        <f>Ergebniseingabe!AR44</f>
        <v>0</v>
      </c>
      <c r="AS40" s="199"/>
      <c r="AT40" s="199"/>
      <c r="AU40" s="199">
        <f>Ergebniseingabe!AU44</f>
        <v>0</v>
      </c>
      <c r="AV40" s="199"/>
      <c r="AW40" s="199"/>
      <c r="AX40" s="260">
        <f>Ergebniseingabe!AX44</f>
        <v>15</v>
      </c>
      <c r="AY40" s="35"/>
      <c r="AZ40" s="35" t="str">
        <f>Ergebniseingabe!AZ44</f>
        <v>:</v>
      </c>
      <c r="BA40" s="35">
        <f>Ergebniseingabe!BA44</f>
        <v>0</v>
      </c>
      <c r="BB40" s="261"/>
      <c r="BC40" s="198">
        <f>Ergebniseingabe!BC44</f>
        <v>15</v>
      </c>
      <c r="BD40" s="198"/>
      <c r="BE40" s="198"/>
      <c r="BF40" s="199">
        <f>Ergebniseingabe!BF44</f>
        <v>12</v>
      </c>
      <c r="BG40" s="199"/>
      <c r="BH40" s="200"/>
      <c r="CK40" s="1"/>
      <c r="CL40" s="1"/>
      <c r="CM40" s="1"/>
      <c r="CN40" s="5"/>
      <c r="CO40" s="5"/>
      <c r="CP40" s="5"/>
      <c r="CQ40" s="5"/>
      <c r="CR40" s="5"/>
      <c r="CS40" s="5"/>
      <c r="CT40" s="5"/>
      <c r="CU40" s="5"/>
      <c r="CV40" s="23"/>
      <c r="CW40" s="5"/>
      <c r="CX40" s="5"/>
      <c r="CY40" s="5"/>
      <c r="CZ40" s="5"/>
      <c r="DA40" s="5"/>
      <c r="DB40" s="5"/>
      <c r="DC40" s="5"/>
      <c r="DD40" s="5"/>
    </row>
    <row r="41" spans="2:108" ht="21.95" customHeight="1">
      <c r="B41" s="226">
        <f>Ergebniseingabe!B45</f>
        <v>2</v>
      </c>
      <c r="C41" s="227"/>
      <c r="D41" s="218" t="str">
        <f>Ergebniseingabe!D45</f>
        <v>TSV Velden</v>
      </c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234"/>
      <c r="W41" s="222" t="str">
        <f>Ergebniseingabe!W45</f>
        <v>0:4</v>
      </c>
      <c r="X41" s="222"/>
      <c r="Y41" s="205"/>
      <c r="Z41" s="238"/>
      <c r="AA41" s="239"/>
      <c r="AB41" s="240"/>
      <c r="AC41" s="228" t="str">
        <f>Ergebniseingabe!AC45</f>
        <v>3:1</v>
      </c>
      <c r="AD41" s="36"/>
      <c r="AE41" s="229"/>
      <c r="AF41" s="228" t="str">
        <f>Ergebniseingabe!AF45</f>
        <v>3:0</v>
      </c>
      <c r="AG41" s="36"/>
      <c r="AH41" s="229"/>
      <c r="AI41" s="236" t="str">
        <f>Ergebniseingabe!AI45</f>
        <v>6:0</v>
      </c>
      <c r="AJ41" s="222"/>
      <c r="AK41" s="222"/>
      <c r="AL41" s="222">
        <f>Ergebniseingabe!AL45</f>
        <v>4</v>
      </c>
      <c r="AM41" s="222"/>
      <c r="AN41" s="205"/>
      <c r="AO41" s="206">
        <f>Ergebniseingabe!AO45</f>
        <v>3</v>
      </c>
      <c r="AP41" s="206"/>
      <c r="AQ41" s="206"/>
      <c r="AR41" s="206">
        <f>Ergebniseingabe!AR45</f>
        <v>0</v>
      </c>
      <c r="AS41" s="206"/>
      <c r="AT41" s="206"/>
      <c r="AU41" s="206">
        <f>Ergebniseingabe!AU45</f>
        <v>1</v>
      </c>
      <c r="AV41" s="206"/>
      <c r="AW41" s="206"/>
      <c r="AX41" s="228">
        <f>Ergebniseingabe!AX45</f>
        <v>12</v>
      </c>
      <c r="AY41" s="36"/>
      <c r="AZ41" s="36" t="str">
        <f>Ergebniseingabe!AZ45</f>
        <v>:</v>
      </c>
      <c r="BA41" s="36">
        <f>Ergebniseingabe!BA45</f>
        <v>5</v>
      </c>
      <c r="BB41" s="229"/>
      <c r="BC41" s="237">
        <f>Ergebniseingabe!BC45</f>
        <v>7</v>
      </c>
      <c r="BD41" s="237"/>
      <c r="BE41" s="237"/>
      <c r="BF41" s="206">
        <f>Ergebniseingabe!BF45</f>
        <v>9</v>
      </c>
      <c r="BG41" s="206"/>
      <c r="BH41" s="236"/>
      <c r="CK41" s="1"/>
      <c r="CL41" s="1"/>
      <c r="CM41" s="1"/>
      <c r="CN41" s="5"/>
      <c r="CO41" s="5"/>
      <c r="CP41" s="5"/>
      <c r="CQ41" s="5"/>
      <c r="CR41" s="5"/>
      <c r="CS41" s="5"/>
      <c r="CT41" s="5"/>
      <c r="CU41" s="5"/>
      <c r="CV41" s="23"/>
      <c r="CW41" s="5"/>
      <c r="CX41" s="5"/>
      <c r="CY41" s="5"/>
      <c r="CZ41" s="5"/>
      <c r="DA41" s="5"/>
      <c r="DB41" s="5"/>
      <c r="DC41" s="5"/>
      <c r="DD41" s="5"/>
    </row>
    <row r="42" spans="2:108" ht="21.95" customHeight="1">
      <c r="B42" s="226">
        <f>Ergebniseingabe!B46</f>
        <v>3</v>
      </c>
      <c r="C42" s="227"/>
      <c r="D42" s="218" t="str">
        <f>Ergebniseingabe!D46</f>
        <v>TSV Vilsbiburg</v>
      </c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234"/>
      <c r="W42" s="222" t="str">
        <f>Ergebniseingabe!W46</f>
        <v>0:3</v>
      </c>
      <c r="X42" s="222"/>
      <c r="Y42" s="205"/>
      <c r="Z42" s="228" t="str">
        <f>Ergebniseingabe!Z46</f>
        <v>1:3</v>
      </c>
      <c r="AA42" s="36"/>
      <c r="AB42" s="229"/>
      <c r="AC42" s="238"/>
      <c r="AD42" s="239"/>
      <c r="AE42" s="240"/>
      <c r="AF42" s="228" t="str">
        <f>Ergebniseingabe!AF46</f>
        <v>3:0</v>
      </c>
      <c r="AG42" s="36"/>
      <c r="AH42" s="229"/>
      <c r="AI42" s="236" t="str">
        <f>Ergebniseingabe!AI46</f>
        <v>2:0</v>
      </c>
      <c r="AJ42" s="222"/>
      <c r="AK42" s="222"/>
      <c r="AL42" s="222">
        <f>Ergebniseingabe!AL46</f>
        <v>4</v>
      </c>
      <c r="AM42" s="222"/>
      <c r="AN42" s="205"/>
      <c r="AO42" s="206">
        <f>Ergebniseingabe!AO46</f>
        <v>2</v>
      </c>
      <c r="AP42" s="206"/>
      <c r="AQ42" s="206"/>
      <c r="AR42" s="206">
        <f>Ergebniseingabe!AR46</f>
        <v>0</v>
      </c>
      <c r="AS42" s="206"/>
      <c r="AT42" s="206"/>
      <c r="AU42" s="206">
        <f>Ergebniseingabe!AU46</f>
        <v>2</v>
      </c>
      <c r="AV42" s="206"/>
      <c r="AW42" s="206"/>
      <c r="AX42" s="228">
        <f>Ergebniseingabe!AX46</f>
        <v>6</v>
      </c>
      <c r="AY42" s="36"/>
      <c r="AZ42" s="36" t="str">
        <f>Ergebniseingabe!AZ46</f>
        <v>:</v>
      </c>
      <c r="BA42" s="36">
        <f>Ergebniseingabe!BA46</f>
        <v>6</v>
      </c>
      <c r="BB42" s="229"/>
      <c r="BC42" s="237">
        <f>Ergebniseingabe!BC46</f>
        <v>0</v>
      </c>
      <c r="BD42" s="237"/>
      <c r="BE42" s="237"/>
      <c r="BF42" s="206">
        <f>Ergebniseingabe!BF46</f>
        <v>6</v>
      </c>
      <c r="BG42" s="206"/>
      <c r="BH42" s="236"/>
      <c r="CK42" s="1"/>
      <c r="CL42" s="1"/>
      <c r="CM42" s="1"/>
      <c r="CN42" s="5"/>
      <c r="CO42" s="5"/>
      <c r="CP42" s="5"/>
      <c r="CQ42" s="5"/>
      <c r="CR42" s="5"/>
      <c r="CS42" s="5"/>
      <c r="CT42" s="5"/>
      <c r="CU42" s="5"/>
      <c r="CV42" s="23"/>
      <c r="CW42" s="5"/>
      <c r="CX42" s="5"/>
      <c r="CY42" s="5"/>
      <c r="CZ42" s="5"/>
      <c r="DA42" s="5"/>
      <c r="DB42" s="5"/>
      <c r="DC42" s="5"/>
      <c r="DD42" s="5"/>
    </row>
    <row r="43" spans="2:108" ht="21.95" customHeight="1">
      <c r="B43" s="226">
        <f>Ergebniseingabe!B47</f>
        <v>4</v>
      </c>
      <c r="C43" s="227"/>
      <c r="D43" s="218" t="str">
        <f>Ergebniseingabe!D47</f>
        <v>FC Bonbruck/Bo./Egglkofen</v>
      </c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234"/>
      <c r="W43" s="222" t="str">
        <f>Ergebniseingabe!W47</f>
        <v>0:3</v>
      </c>
      <c r="X43" s="222"/>
      <c r="Y43" s="205"/>
      <c r="Z43" s="228" t="str">
        <f>Ergebniseingabe!Z47</f>
        <v>0:3</v>
      </c>
      <c r="AA43" s="36"/>
      <c r="AB43" s="229"/>
      <c r="AC43" s="228" t="str">
        <f>Ergebniseingabe!AC47</f>
        <v>0:3</v>
      </c>
      <c r="AD43" s="36"/>
      <c r="AE43" s="229"/>
      <c r="AF43" s="238"/>
      <c r="AG43" s="239"/>
      <c r="AH43" s="240"/>
      <c r="AI43" s="236" t="str">
        <f>Ergebniseingabe!AI47</f>
        <v>1:0</v>
      </c>
      <c r="AJ43" s="222"/>
      <c r="AK43" s="222"/>
      <c r="AL43" s="222">
        <f>Ergebniseingabe!AL47</f>
        <v>4</v>
      </c>
      <c r="AM43" s="222"/>
      <c r="AN43" s="205"/>
      <c r="AO43" s="206">
        <f>Ergebniseingabe!AO47</f>
        <v>1</v>
      </c>
      <c r="AP43" s="206"/>
      <c r="AQ43" s="206"/>
      <c r="AR43" s="206">
        <f>Ergebniseingabe!AR47</f>
        <v>0</v>
      </c>
      <c r="AS43" s="206"/>
      <c r="AT43" s="206"/>
      <c r="AU43" s="206">
        <f>Ergebniseingabe!AU47</f>
        <v>3</v>
      </c>
      <c r="AV43" s="206"/>
      <c r="AW43" s="206"/>
      <c r="AX43" s="228">
        <f>Ergebniseingabe!AX47</f>
        <v>1</v>
      </c>
      <c r="AY43" s="36"/>
      <c r="AZ43" s="36" t="str">
        <f>Ergebniseingabe!AZ47</f>
        <v>:</v>
      </c>
      <c r="BA43" s="36">
        <f>Ergebniseingabe!BA47</f>
        <v>9</v>
      </c>
      <c r="BB43" s="229"/>
      <c r="BC43" s="237">
        <f>Ergebniseingabe!BC47</f>
        <v>-8</v>
      </c>
      <c r="BD43" s="237"/>
      <c r="BE43" s="237"/>
      <c r="BF43" s="206">
        <f>Ergebniseingabe!BF47</f>
        <v>3</v>
      </c>
      <c r="BG43" s="206"/>
      <c r="BH43" s="236"/>
      <c r="CK43" s="1"/>
      <c r="CL43" s="1"/>
      <c r="CM43" s="1"/>
      <c r="CN43" s="5"/>
      <c r="CO43" s="5"/>
      <c r="CP43" s="5"/>
      <c r="CQ43" s="5"/>
      <c r="CR43" s="5"/>
      <c r="CS43" s="5"/>
      <c r="CT43" s="5"/>
      <c r="CU43" s="5"/>
      <c r="CV43" s="23"/>
      <c r="CW43" s="5"/>
      <c r="CX43" s="5"/>
      <c r="CY43" s="5"/>
      <c r="CZ43" s="5"/>
      <c r="DA43" s="5"/>
      <c r="DB43" s="5"/>
      <c r="DC43" s="5"/>
      <c r="DD43" s="5"/>
    </row>
    <row r="44" spans="2:108" ht="21.95" customHeight="1">
      <c r="B44" s="232">
        <f>Ergebniseingabe!B48</f>
        <v>5</v>
      </c>
      <c r="C44" s="233"/>
      <c r="D44" s="230" t="str">
        <f>Ergebniseingabe!D48</f>
        <v>TSV Vilslern</v>
      </c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231"/>
      <c r="W44" s="221" t="str">
        <f>Ergebniseingabe!W48</f>
        <v>0:5</v>
      </c>
      <c r="X44" s="221"/>
      <c r="Y44" s="213"/>
      <c r="Z44" s="224" t="str">
        <f>Ergebniseingabe!Z48</f>
        <v>0:6</v>
      </c>
      <c r="AA44" s="37"/>
      <c r="AB44" s="225"/>
      <c r="AC44" s="224" t="str">
        <f>Ergebniseingabe!AC48</f>
        <v>0:2</v>
      </c>
      <c r="AD44" s="37"/>
      <c r="AE44" s="225"/>
      <c r="AF44" s="224" t="str">
        <f>Ergebniseingabe!AF48</f>
        <v>0:1</v>
      </c>
      <c r="AG44" s="37"/>
      <c r="AH44" s="225"/>
      <c r="AI44" s="219"/>
      <c r="AJ44" s="220"/>
      <c r="AK44" s="220"/>
      <c r="AL44" s="221">
        <f>Ergebniseingabe!AL48</f>
        <v>4</v>
      </c>
      <c r="AM44" s="221"/>
      <c r="AN44" s="213"/>
      <c r="AO44" s="214">
        <f>Ergebniseingabe!AO48</f>
        <v>0</v>
      </c>
      <c r="AP44" s="214"/>
      <c r="AQ44" s="214"/>
      <c r="AR44" s="214">
        <f>Ergebniseingabe!AR48</f>
        <v>0</v>
      </c>
      <c r="AS44" s="214"/>
      <c r="AT44" s="214"/>
      <c r="AU44" s="214">
        <f>Ergebniseingabe!AU48</f>
        <v>4</v>
      </c>
      <c r="AV44" s="214"/>
      <c r="AW44" s="214"/>
      <c r="AX44" s="224">
        <f>Ergebniseingabe!AX48</f>
        <v>0</v>
      </c>
      <c r="AY44" s="37"/>
      <c r="AZ44" s="37" t="str">
        <f>Ergebniseingabe!AZ48</f>
        <v>:</v>
      </c>
      <c r="BA44" s="37">
        <f>Ergebniseingabe!BA48</f>
        <v>14</v>
      </c>
      <c r="BB44" s="225"/>
      <c r="BC44" s="235">
        <f>Ergebniseingabe!BC48</f>
        <v>-14</v>
      </c>
      <c r="BD44" s="235"/>
      <c r="BE44" s="235"/>
      <c r="BF44" s="214">
        <f>Ergebniseingabe!BF48</f>
        <v>0</v>
      </c>
      <c r="BG44" s="214"/>
      <c r="BH44" s="223"/>
      <c r="CK44" s="1"/>
      <c r="CL44" s="1"/>
      <c r="CM44" s="1"/>
      <c r="CN44" s="5"/>
      <c r="CO44" s="5"/>
      <c r="CP44" s="5"/>
      <c r="CQ44" s="5"/>
      <c r="CR44" s="5"/>
      <c r="CS44" s="5"/>
      <c r="CT44" s="5"/>
      <c r="CU44" s="5"/>
      <c r="CV44" s="23"/>
      <c r="CW44" s="5"/>
      <c r="CX44" s="5"/>
      <c r="CY44" s="5"/>
      <c r="CZ44" s="5"/>
      <c r="DA44" s="5"/>
      <c r="DB44" s="5"/>
      <c r="DC44" s="5"/>
      <c r="DD44" s="5"/>
    </row>
    <row r="45" spans="9:91" ht="21.95" customHeight="1">
      <c r="I45" s="38"/>
      <c r="J45" s="38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1"/>
      <c r="AS45" s="41"/>
      <c r="AT45" s="41"/>
      <c r="AU45" s="40"/>
      <c r="AV45" s="40"/>
      <c r="AW45" s="40"/>
      <c r="CM45" s="1"/>
    </row>
    <row r="48" spans="1:1" s="5" customFormat="1" hidden="1">
      <extLst>
        <ext uri="smNativeData">
          <pm:rowDef xmlns:pm="smNativeData" id="1737391396" r="48" hidden="1" collapsedDB="0" collapsedOL="0"/>
        </ext>
      </extLst>
    </row>
    <row r="49" spans="32:41" s="5" customFormat="1" hidden="1">
      <c r="AF49" s="42"/>
      <c r="AG49" s="42"/>
      <c r="AH49" s="42"/>
      <c r="AI49" s="42"/>
      <c r="AJ49" s="42"/>
      <c r="AK49" s="42"/>
      <c r="AL49" s="42"/>
      <c r="AM49" s="42"/>
      <c r="AN49" s="42"/>
      <c r="AO49" s="42"/>
      <extLst>
        <ext uri="smNativeData">
          <pm:rowDef xmlns:pm="smNativeData" id="1737391396" r="49" hidden="1" collapsedDB="0" collapsedOL="0"/>
        </ext>
      </extLst>
    </row>
    <row r="50" spans="33:42" s="5" customFormat="1" hidden="1">
      <c r="AG50" s="23"/>
      <c r="AH50" s="23"/>
      <c r="AJ50" s="23"/>
      <c r="AK50" s="23"/>
      <c r="AO50" s="23"/>
      <c r="AP50" s="43"/>
      <extLst>
        <ext uri="smNativeData">
          <pm:rowDef xmlns:pm="smNativeData" id="1737391396" r="50" hidden="1" collapsedDB="0" collapsedOL="0"/>
        </ext>
      </extLst>
    </row>
    <row r="51" spans="33:41" s="5" customFormat="1" hidden="1">
      <c r="AG51" s="23"/>
      <c r="AH51" s="23"/>
      <c r="AJ51" s="23"/>
      <c r="AK51" s="23"/>
      <c r="AL51" s="23"/>
      <c r="AM51" s="23"/>
      <c r="AO51" s="23"/>
      <extLst>
        <ext uri="smNativeData">
          <pm:rowDef xmlns:pm="smNativeData" id="1737391396" r="51" hidden="1" collapsedDB="0" collapsedOL="0"/>
        </ext>
      </extLst>
    </row>
    <row r="52" spans="33:41" s="5" customFormat="1" hidden="1">
      <c r="AG52" s="23"/>
      <c r="AH52" s="23"/>
      <c r="AJ52" s="23"/>
      <c r="AK52" s="23"/>
      <c r="AL52" s="23"/>
      <c r="AM52" s="23"/>
      <c r="AO52" s="23"/>
      <extLst>
        <ext uri="smNativeData">
          <pm:rowDef xmlns:pm="smNativeData" id="1737391396" r="52" hidden="1" collapsedDB="0" collapsedOL="0"/>
        </ext>
      </extLst>
    </row>
    <row r="53" spans="33:41" s="5" customFormat="1" hidden="1">
      <c r="AG53" s="23"/>
      <c r="AH53" s="23"/>
      <c r="AJ53" s="23"/>
      <c r="AK53" s="23"/>
      <c r="AL53" s="23"/>
      <c r="AM53" s="23"/>
      <c r="AO53" s="23"/>
      <extLst>
        <ext uri="smNativeData">
          <pm:rowDef xmlns:pm="smNativeData" id="1737391396" r="53" hidden="1" collapsedDB="0" collapsedOL="0"/>
        </ext>
      </extLst>
    </row>
    <row r="54" spans="33:41" s="5" customFormat="1" hidden="1">
      <c r="AG54" s="23"/>
      <c r="AH54" s="23"/>
      <c r="AJ54" s="23"/>
      <c r="AK54" s="23"/>
      <c r="AL54" s="23"/>
      <c r="AM54" s="23"/>
      <c r="AO54" s="23"/>
      <extLst>
        <ext uri="smNativeData">
          <pm:rowDef xmlns:pm="smNativeData" id="1737391396" r="54" hidden="1" collapsedDB="0" collapsedOL="0"/>
        </ext>
      </extLst>
    </row>
    <row r="55" spans="33:41" s="5" customFormat="1" hidden="1">
      <c r="AG55" s="23"/>
      <c r="AH55" s="23"/>
      <c r="AJ55" s="23"/>
      <c r="AK55" s="23"/>
      <c r="AL55" s="23"/>
      <c r="AM55" s="23"/>
      <c r="AO55" s="23"/>
      <extLst>
        <ext uri="smNativeData">
          <pm:rowDef xmlns:pm="smNativeData" id="1737391396" r="55" hidden="1" collapsedDB="0" collapsedOL="0"/>
        </ext>
      </extLst>
    </row>
    <row r="56" spans="41:41" s="5" customFormat="1" hidden="1">
      <c r="AO56" s="23"/>
      <extLst>
        <ext uri="smNativeData">
          <pm:rowDef xmlns:pm="smNativeData" id="1737391396" r="56" hidden="1" collapsedDB="0" collapsedOL="0"/>
        </ext>
      </extLst>
    </row>
    <row r="57" spans="1:1" s="5" customFormat="1" hidden="1">
      <extLst>
        <ext uri="smNativeData">
          <pm:rowDef xmlns:pm="smNativeData" id="1737391396" r="57" hidden="1" collapsedDB="0" collapsedOL="0"/>
        </ext>
      </extLst>
    </row>
    <row r="58" spans="1:1" s="1" customFormat="1" hidden="1">
      <extLst>
        <ext uri="smNativeData">
          <pm:rowDef xmlns:pm="smNativeData" id="1737391396" r="58" hidden="1" collapsedDB="0" collapsedOL="0"/>
        </ext>
      </extLst>
    </row>
    <row r="59" spans="1:1" s="1" customFormat="1" hidden="1">
      <extLst>
        <ext uri="smNativeData">
          <pm:rowDef xmlns:pm="smNativeData" id="1737391396" r="59" hidden="1" collapsedDB="0" collapsedOL="0"/>
        </ext>
      </extLst>
    </row>
    <row r="60" spans="89:91" s="1" customFormat="1" hidden="1">
      <c r="CK60" s="24"/>
      <c r="CL60" s="24"/>
      <c r="CM60" s="24"/>
      <extLst>
        <ext uri="smNativeData">
          <pm:rowDef xmlns:pm="smNativeData" id="1737391396" r="60" hidden="1" collapsedDB="0" collapsedOL="0"/>
        </ext>
      </extLst>
    </row>
    <row r="61" spans="89:91" s="1" customFormat="1" hidden="1">
      <c r="CK61" s="24"/>
      <c r="CL61" s="24"/>
      <c r="CM61" s="24"/>
      <extLst>
        <ext uri="smNativeData">
          <pm:rowDef xmlns:pm="smNativeData" id="1737391396" r="61" hidden="1" collapsedDB="0" collapsedOL="0"/>
        </ext>
      </extLst>
    </row>
    <row r="62" spans="89:91" s="1" customFormat="1" hidden="1">
      <c r="CK62" s="24"/>
      <c r="CL62" s="24"/>
      <c r="CM62" s="24"/>
      <extLst>
        <ext uri="smNativeData">
          <pm:rowDef xmlns:pm="smNativeData" id="1737391396" r="62" hidden="1" collapsedDB="0" collapsedOL="0"/>
        </ext>
      </extLst>
    </row>
    <row r="63" spans="89:91" s="1" customFormat="1" hidden="1">
      <c r="CK63" s="24"/>
      <c r="CL63" s="24"/>
      <c r="CM63" s="24"/>
      <extLst>
        <ext uri="smNativeData">
          <pm:rowDef xmlns:pm="smNativeData" id="1737391396" r="63" hidden="1" collapsedDB="0" collapsedOL="0"/>
        </ext>
      </extLst>
    </row>
    <row r="64" spans="89:91" s="1" customFormat="1" hidden="1">
      <c r="CK64" s="24"/>
      <c r="CL64" s="24"/>
      <c r="CM64" s="24"/>
      <extLst>
        <ext uri="smNativeData">
          <pm:rowDef xmlns:pm="smNativeData" id="1737391396" r="64" hidden="1" collapsedDB="0" collapsedOL="0"/>
        </ext>
      </extLst>
    </row>
    <row r="65" spans="89:91" s="1" customFormat="1" hidden="1">
      <c r="CK65" s="24"/>
      <c r="CL65" s="24"/>
      <c r="CM65" s="24"/>
      <extLst>
        <ext uri="smNativeData">
          <pm:rowDef xmlns:pm="smNativeData" id="1737391396" r="65" hidden="1" collapsedDB="0" collapsedOL="0"/>
        </ext>
      </extLst>
    </row>
    <row r="66" spans="89:91" s="1" customFormat="1" hidden="1">
      <c r="CK66" s="24"/>
      <c r="CL66" s="24"/>
      <c r="CM66" s="24"/>
      <extLst>
        <ext uri="smNativeData">
          <pm:rowDef xmlns:pm="smNativeData" id="1737391396" r="66" hidden="1" collapsedDB="0" collapsedOL="0"/>
        </ext>
      </extLst>
    </row>
    <row r="67" spans="13:91" s="1" customFormat="1" hidden="1">
      <c r="M67" s="5"/>
      <c r="N67" s="2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24"/>
      <c r="Z67" s="24"/>
      <c r="AA67" s="24"/>
      <c r="AB67" s="5"/>
      <c r="CK67" s="24"/>
      <c r="CL67" s="24"/>
      <c r="CM67" s="24"/>
      <extLst>
        <ext uri="smNativeData">
          <pm:rowDef xmlns:pm="smNativeData" id="1737391396" r="67" hidden="1" collapsedDB="0" collapsedOL="0"/>
        </ext>
      </extLst>
    </row>
    <row r="68" spans="13:91" s="1" customFormat="1" hidden="1">
      <c r="M68" s="5"/>
      <c r="N68" s="24"/>
      <c r="O68" s="24"/>
      <c r="P68" s="45"/>
      <c r="Q68" s="45"/>
      <c r="R68" s="24"/>
      <c r="S68" s="45"/>
      <c r="T68" s="45"/>
      <c r="U68" s="24"/>
      <c r="V68" s="24"/>
      <c r="W68" s="24"/>
      <c r="X68" s="45"/>
      <c r="Y68" s="46"/>
      <c r="Z68" s="45"/>
      <c r="AA68" s="45"/>
      <c r="AB68" s="5"/>
      <c r="CK68" s="24"/>
      <c r="CL68" s="24"/>
      <c r="CM68" s="24"/>
      <extLst>
        <ext uri="smNativeData">
          <pm:rowDef xmlns:pm="smNativeData" id="1737391396" r="68" hidden="1" collapsedDB="0" collapsedOL="0"/>
        </ext>
      </extLst>
    </row>
    <row r="69" spans="13:91" s="1" customFormat="1" hidden="1">
      <c r="M69" s="5"/>
      <c r="N69" s="24"/>
      <c r="O69" s="24"/>
      <c r="P69" s="45"/>
      <c r="Q69" s="45"/>
      <c r="R69" s="24"/>
      <c r="S69" s="45"/>
      <c r="T69" s="45"/>
      <c r="U69" s="45"/>
      <c r="V69" s="45"/>
      <c r="W69" s="45"/>
      <c r="X69" s="45"/>
      <c r="Y69" s="45"/>
      <c r="Z69" s="45"/>
      <c r="AA69" s="45"/>
      <c r="AB69" s="5"/>
      <c r="CK69" s="24"/>
      <c r="CL69" s="24"/>
      <c r="CM69" s="24"/>
      <extLst>
        <ext uri="smNativeData">
          <pm:rowDef xmlns:pm="smNativeData" id="1737391396" r="69" hidden="1" collapsedDB="0" collapsedOL="0"/>
        </ext>
      </extLst>
    </row>
    <row r="70" spans="13:91" s="1" customFormat="1" hidden="1">
      <c r="M70" s="5"/>
      <c r="N70" s="24"/>
      <c r="O70" s="24"/>
      <c r="P70" s="45"/>
      <c r="Q70" s="45"/>
      <c r="R70" s="24"/>
      <c r="S70" s="45"/>
      <c r="T70" s="45"/>
      <c r="U70" s="45"/>
      <c r="V70" s="45"/>
      <c r="W70" s="45"/>
      <c r="X70" s="45"/>
      <c r="Y70" s="45"/>
      <c r="Z70" s="45"/>
      <c r="AA70" s="45"/>
      <c r="AB70" s="5"/>
      <c r="CK70" s="24"/>
      <c r="CL70" s="24"/>
      <c r="CM70" s="24"/>
      <extLst>
        <ext uri="smNativeData">
          <pm:rowDef xmlns:pm="smNativeData" id="1737391396" r="70" hidden="1" collapsedDB="0" collapsedOL="0"/>
        </ext>
      </extLst>
    </row>
    <row r="71" spans="13:91" s="1" customFormat="1" hidden="1">
      <c r="M71" s="5"/>
      <c r="N71" s="24"/>
      <c r="O71" s="24"/>
      <c r="P71" s="45"/>
      <c r="Q71" s="45"/>
      <c r="R71" s="24"/>
      <c r="S71" s="45"/>
      <c r="T71" s="45"/>
      <c r="U71" s="45"/>
      <c r="V71" s="45"/>
      <c r="W71" s="45"/>
      <c r="X71" s="45"/>
      <c r="Y71" s="45"/>
      <c r="Z71" s="45"/>
      <c r="AA71" s="45"/>
      <c r="AB71" s="5"/>
      <c r="CK71" s="24"/>
      <c r="CL71" s="24"/>
      <c r="CM71" s="24"/>
      <extLst>
        <ext uri="smNativeData">
          <pm:rowDef xmlns:pm="smNativeData" id="1737391396" r="71" hidden="1" collapsedDB="0" collapsedOL="0"/>
        </ext>
      </extLst>
    </row>
    <row r="72" spans="13:91" s="1" customFormat="1" hidden="1">
      <c r="M72" s="5"/>
      <c r="N72" s="24"/>
      <c r="O72" s="24"/>
      <c r="P72" s="45"/>
      <c r="Q72" s="45"/>
      <c r="R72" s="24"/>
      <c r="S72" s="45"/>
      <c r="T72" s="45"/>
      <c r="U72" s="45"/>
      <c r="V72" s="45"/>
      <c r="W72" s="45"/>
      <c r="X72" s="45"/>
      <c r="Y72" s="45"/>
      <c r="Z72" s="45"/>
      <c r="AA72" s="45"/>
      <c r="AB72" s="5"/>
      <c r="CK72" s="24"/>
      <c r="CL72" s="24"/>
      <c r="CM72" s="24"/>
      <extLst>
        <ext uri="smNativeData">
          <pm:rowDef xmlns:pm="smNativeData" id="1737391396" r="72" hidden="1" collapsedDB="0" collapsedOL="0"/>
        </ext>
      </extLst>
    </row>
    <row r="73" spans="13:91" s="1" customFormat="1" hidden="1">
      <c r="M73" s="5"/>
      <c r="N73" s="24"/>
      <c r="O73" s="24"/>
      <c r="P73" s="45"/>
      <c r="Q73" s="45"/>
      <c r="R73" s="24"/>
      <c r="S73" s="45"/>
      <c r="T73" s="45"/>
      <c r="U73" s="45"/>
      <c r="V73" s="45"/>
      <c r="W73" s="45"/>
      <c r="X73" s="45"/>
      <c r="Y73" s="45"/>
      <c r="Z73" s="45"/>
      <c r="AA73" s="45"/>
      <c r="AB73" s="5"/>
      <c r="CK73" s="24"/>
      <c r="CL73" s="24"/>
      <c r="CM73" s="24"/>
      <extLst>
        <ext uri="smNativeData">
          <pm:rowDef xmlns:pm="smNativeData" id="1737391396" r="73" hidden="1" collapsedDB="0" collapsedOL="0"/>
        </ext>
      </extLst>
    </row>
    <row r="74" spans="13:91" s="1" customFormat="1" hidden="1">
      <c r="M74" s="5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45"/>
      <c r="Y74" s="24"/>
      <c r="Z74" s="24"/>
      <c r="AA74" s="24"/>
      <c r="AB74" s="5"/>
      <c r="CK74" s="24"/>
      <c r="CL74" s="24"/>
      <c r="CM74" s="24"/>
      <extLst>
        <ext uri="smNativeData">
          <pm:rowDef xmlns:pm="smNativeData" id="1737391396" r="74" hidden="1" collapsedDB="0" collapsedOL="0"/>
        </ext>
      </extLst>
    </row>
    <row r="75" spans="13:91" s="1" customFormat="1" hidden="1"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CK75" s="24"/>
      <c r="CL75" s="24"/>
      <c r="CM75" s="24"/>
      <extLst>
        <ext uri="smNativeData">
          <pm:rowDef xmlns:pm="smNativeData" id="1737391396" r="75" hidden="1" collapsedDB="0" collapsedOL="0"/>
        </ext>
      </extLst>
    </row>
    <row r="76" spans="89:91" s="1" customFormat="1" hidden="1">
      <c r="CK76" s="24"/>
      <c r="CL76" s="24"/>
      <c r="CM76" s="24"/>
      <extLst>
        <ext uri="smNativeData">
          <pm:rowDef xmlns:pm="smNativeData" id="1737391396" r="76" hidden="1" collapsedDB="0" collapsedOL="0"/>
        </ext>
      </extLst>
    </row>
    <row r="77" spans="89:91" s="1" customFormat="1" hidden="1">
      <c r="CK77" s="24"/>
      <c r="CL77" s="24"/>
      <c r="CM77" s="24"/>
      <extLst>
        <ext uri="smNativeData">
          <pm:rowDef xmlns:pm="smNativeData" id="1737391396" r="77" hidden="1" collapsedDB="0" collapsedOL="0"/>
        </ext>
      </extLst>
    </row>
    <row r="78" spans="89:91" s="1" customFormat="1" hidden="1">
      <c r="CK78" s="24"/>
      <c r="CL78" s="24"/>
      <c r="CM78" s="24"/>
      <extLst>
        <ext uri="smNativeData">
          <pm:rowDef xmlns:pm="smNativeData" id="1737391396" r="78" hidden="1" collapsedDB="0" collapsedOL="0"/>
        </ext>
      </extLst>
    </row>
    <row r="79" spans="89:91" s="1" customFormat="1" hidden="1">
      <c r="CK79" s="24"/>
      <c r="CL79" s="24"/>
      <c r="CM79" s="24"/>
      <extLst>
        <ext uri="smNativeData">
          <pm:rowDef xmlns:pm="smNativeData" id="1737391396" r="79" hidden="1" collapsedDB="0" collapsedOL="0"/>
        </ext>
      </extLst>
    </row>
    <row r="80" spans="89:91" s="1" customFormat="1" hidden="1">
      <c r="CK80" s="24"/>
      <c r="CL80" s="24"/>
      <c r="CM80" s="24"/>
      <extLst>
        <ext uri="smNativeData">
          <pm:rowDef xmlns:pm="smNativeData" id="1737391396" r="80" hidden="1" collapsedDB="0" collapsedOL="0"/>
        </ext>
      </extLst>
    </row>
  </sheetData>
  <sheetProtection sheet="1" autoFilter="0"/>
  <mergeCells count="183">
    <mergeCell ref="B2:AQ2"/>
    <mergeCell ref="B3:AQ3"/>
    <mergeCell ref="AU3:BB3"/>
    <mergeCell ref="B4:AQ4"/>
    <mergeCell ref="B6:AQ6"/>
    <mergeCell ref="B8:AQ8"/>
    <mergeCell ref="B10:G10"/>
    <mergeCell ref="H10:K10"/>
    <mergeCell ref="U10:V10"/>
    <mergeCell ref="X10:AB10"/>
    <mergeCell ref="AC10:AH10"/>
    <mergeCell ref="AI10:AM10"/>
    <mergeCell ref="AO10:AV10"/>
    <mergeCell ref="AW10:BA10"/>
    <mergeCell ref="N15:AF15"/>
    <mergeCell ref="N16:AF16"/>
    <mergeCell ref="N17:AF17"/>
    <mergeCell ref="N18:AF18"/>
    <mergeCell ref="N19:AF19"/>
    <mergeCell ref="N20:AF20"/>
    <mergeCell ref="B24:C24"/>
    <mergeCell ref="D24:G24"/>
    <mergeCell ref="H24:AT24"/>
    <mergeCell ref="AU24:AY24"/>
    <mergeCell ref="AZ24:BA24"/>
    <mergeCell ref="B25:C25"/>
    <mergeCell ref="D25:G25"/>
    <mergeCell ref="H25:Z25"/>
    <mergeCell ref="AB25:AT25"/>
    <mergeCell ref="AU25:AW25"/>
    <mergeCell ref="AX25:AY25"/>
    <mergeCell ref="AZ25:BA25"/>
    <mergeCell ref="B26:C26"/>
    <mergeCell ref="D26:G26"/>
    <mergeCell ref="H26:Z26"/>
    <mergeCell ref="AB26:AT26"/>
    <mergeCell ref="AU26:AW26"/>
    <mergeCell ref="AX26:AY26"/>
    <mergeCell ref="AZ26:BA26"/>
    <mergeCell ref="B27:C27"/>
    <mergeCell ref="D27:G27"/>
    <mergeCell ref="H27:Z27"/>
    <mergeCell ref="AB27:AT27"/>
    <mergeCell ref="AU27:AW27"/>
    <mergeCell ref="AX27:AY27"/>
    <mergeCell ref="AZ27:BA27"/>
    <mergeCell ref="B28:C28"/>
    <mergeCell ref="D28:G28"/>
    <mergeCell ref="H28:Z28"/>
    <mergeCell ref="AB28:AT28"/>
    <mergeCell ref="AU28:AW28"/>
    <mergeCell ref="AX28:AY28"/>
    <mergeCell ref="AZ28:BA28"/>
    <mergeCell ref="B29:C29"/>
    <mergeCell ref="D29:G29"/>
    <mergeCell ref="H29:Z29"/>
    <mergeCell ref="AB29:AT29"/>
    <mergeCell ref="AU29:AW29"/>
    <mergeCell ref="AX29:AY29"/>
    <mergeCell ref="AZ29:BA29"/>
    <mergeCell ref="B30:C30"/>
    <mergeCell ref="D30:G30"/>
    <mergeCell ref="H30:Z30"/>
    <mergeCell ref="AB30:AT30"/>
    <mergeCell ref="AU30:AW30"/>
    <mergeCell ref="AX30:AY30"/>
    <mergeCell ref="AZ30:BA30"/>
    <mergeCell ref="B31:C31"/>
    <mergeCell ref="D31:G31"/>
    <mergeCell ref="H31:Z31"/>
    <mergeCell ref="AB31:AT31"/>
    <mergeCell ref="AU31:AW31"/>
    <mergeCell ref="AX31:AY31"/>
    <mergeCell ref="AZ31:BA31"/>
    <mergeCell ref="B32:C32"/>
    <mergeCell ref="D32:G32"/>
    <mergeCell ref="H32:Z32"/>
    <mergeCell ref="AB32:AT32"/>
    <mergeCell ref="AU32:AW32"/>
    <mergeCell ref="AX32:AY32"/>
    <mergeCell ref="AZ32:BA32"/>
    <mergeCell ref="B33:C33"/>
    <mergeCell ref="D33:G33"/>
    <mergeCell ref="H33:Z33"/>
    <mergeCell ref="AB33:AT33"/>
    <mergeCell ref="AU33:AW33"/>
    <mergeCell ref="AX33:AY33"/>
    <mergeCell ref="AZ33:BA33"/>
    <mergeCell ref="B34:C34"/>
    <mergeCell ref="D34:G34"/>
    <mergeCell ref="H34:Z34"/>
    <mergeCell ref="AB34:AT34"/>
    <mergeCell ref="AU34:AW34"/>
    <mergeCell ref="AX34:AY34"/>
    <mergeCell ref="AZ34:BA34"/>
    <mergeCell ref="W38:Y39"/>
    <mergeCell ref="Z38:AB39"/>
    <mergeCell ref="AC38:AE39"/>
    <mergeCell ref="AF38:AH39"/>
    <mergeCell ref="AI38:AK39"/>
    <mergeCell ref="B39:V39"/>
    <mergeCell ref="AL39:AN39"/>
    <mergeCell ref="AO39:AQ39"/>
    <mergeCell ref="AR39:AT39"/>
    <mergeCell ref="AU39:AW39"/>
    <mergeCell ref="AX39:BB39"/>
    <mergeCell ref="BC39:BE39"/>
    <mergeCell ref="BF39:BH39"/>
    <mergeCell ref="B40:C40"/>
    <mergeCell ref="D40:V40"/>
    <mergeCell ref="W40:Y40"/>
    <mergeCell ref="Z40:AB40"/>
    <mergeCell ref="AC40:AE40"/>
    <mergeCell ref="AF40:AH40"/>
    <mergeCell ref="AI40:AK40"/>
    <mergeCell ref="AL40:AN40"/>
    <mergeCell ref="AO40:AQ40"/>
    <mergeCell ref="AR40:AT40"/>
    <mergeCell ref="AU40:AW40"/>
    <mergeCell ref="AX40:AY40"/>
    <mergeCell ref="BA40:BB40"/>
    <mergeCell ref="BC40:BE40"/>
    <mergeCell ref="BF40:BH40"/>
    <mergeCell ref="B41:C41"/>
    <mergeCell ref="D41:V41"/>
    <mergeCell ref="W41:Y41"/>
    <mergeCell ref="Z41:AB41"/>
    <mergeCell ref="AC41:AE41"/>
    <mergeCell ref="AF41:AH41"/>
    <mergeCell ref="AI41:AK41"/>
    <mergeCell ref="AL41:AN41"/>
    <mergeCell ref="AO41:AQ41"/>
    <mergeCell ref="AR41:AT41"/>
    <mergeCell ref="AU41:AW41"/>
    <mergeCell ref="AX41:AY41"/>
    <mergeCell ref="BA41:BB41"/>
    <mergeCell ref="BC41:BE41"/>
    <mergeCell ref="BF41:BH41"/>
    <mergeCell ref="B42:C42"/>
    <mergeCell ref="D42:V42"/>
    <mergeCell ref="W42:Y42"/>
    <mergeCell ref="Z42:AB42"/>
    <mergeCell ref="AC42:AE42"/>
    <mergeCell ref="AF42:AH42"/>
    <mergeCell ref="AI42:AK42"/>
    <mergeCell ref="AL42:AN42"/>
    <mergeCell ref="AO42:AQ42"/>
    <mergeCell ref="AR42:AT42"/>
    <mergeCell ref="AU42:AW42"/>
    <mergeCell ref="AX42:AY42"/>
    <mergeCell ref="BA42:BB42"/>
    <mergeCell ref="BC42:BE42"/>
    <mergeCell ref="BF42:BH42"/>
    <mergeCell ref="B43:C43"/>
    <mergeCell ref="D43:V43"/>
    <mergeCell ref="W43:Y43"/>
    <mergeCell ref="Z43:AB43"/>
    <mergeCell ref="AC43:AE43"/>
    <mergeCell ref="AF43:AH43"/>
    <mergeCell ref="AI43:AK43"/>
    <mergeCell ref="AL43:AN43"/>
    <mergeCell ref="AO43:AQ43"/>
    <mergeCell ref="AR43:AT43"/>
    <mergeCell ref="AU43:AW43"/>
    <mergeCell ref="AX43:AY43"/>
    <mergeCell ref="BA43:BB43"/>
    <mergeCell ref="BC43:BE43"/>
    <mergeCell ref="BF43:BH43"/>
    <mergeCell ref="B44:C44"/>
    <mergeCell ref="D44:V44"/>
    <mergeCell ref="W44:Y44"/>
    <mergeCell ref="Z44:AB44"/>
    <mergeCell ref="AC44:AE44"/>
    <mergeCell ref="AF44:AH44"/>
    <mergeCell ref="AI44:AK44"/>
    <mergeCell ref="AL44:AN44"/>
    <mergeCell ref="AO44:AQ44"/>
    <mergeCell ref="AR44:AT44"/>
    <mergeCell ref="AU44:AW44"/>
    <mergeCell ref="AX44:AY44"/>
    <mergeCell ref="BA44:BB44"/>
    <mergeCell ref="BC44:BE44"/>
    <mergeCell ref="BF44:BH44"/>
  </mergeCells>
  <conditionalFormatting sqref="W41:BH41">
    <cfRule type="expression" dxfId="30" priority="1" stopIfTrue="1">
      <formula>$B$41=""</formula>
    </cfRule>
  </conditionalFormatting>
  <conditionalFormatting sqref="W41:BH42">
    <cfRule type="expression" dxfId="31" priority="2" stopIfTrue="1">
      <formula>$B$42=""</formula>
    </cfRule>
  </conditionalFormatting>
  <conditionalFormatting sqref="W42:BH43">
    <cfRule type="expression" dxfId="32" priority="3" stopIfTrue="1">
      <formula>$B$43=""</formula>
    </cfRule>
  </conditionalFormatting>
  <conditionalFormatting sqref="W43:BH44">
    <cfRule type="expression" dxfId="33" priority="4" stopIfTrue="1">
      <formula>$B$44=""</formula>
    </cfRule>
  </conditionalFormatting>
  <conditionalFormatting sqref="K45 AA45:AW45">
    <cfRule type="expression" dxfId="34" priority="5" stopIfTrue="1">
      <formula>$D$44=""</formula>
    </cfRule>
  </conditionalFormatting>
  <conditionalFormatting sqref="D40 W40:BH40">
    <cfRule type="expression" dxfId="35" priority="6" stopIfTrue="1">
      <formula>$AL$40=""</formula>
    </cfRule>
  </conditionalFormatting>
  <conditionalFormatting sqref="D40 W40:BH40">
    <cfRule type="expression" dxfId="36" priority="7" stopIfTrue="1">
      <formula>$B$41=""</formula>
    </cfRule>
  </conditionalFormatting>
  <conditionalFormatting sqref="D41">
    <cfRule type="expression" dxfId="37" priority="8" stopIfTrue="1">
      <formula>$AL$41=""</formula>
    </cfRule>
  </conditionalFormatting>
  <conditionalFormatting sqref="D41">
    <cfRule type="expression" dxfId="38" priority="9" stopIfTrue="1">
      <formula>$B$41=""</formula>
    </cfRule>
  </conditionalFormatting>
  <conditionalFormatting sqref="D41">
    <cfRule type="expression" dxfId="39" priority="10" stopIfTrue="1">
      <formula>$B$42=""</formula>
    </cfRule>
  </conditionalFormatting>
  <conditionalFormatting sqref="D42">
    <cfRule type="expression" dxfId="40" priority="11" stopIfTrue="1">
      <formula>$AL$42=""</formula>
    </cfRule>
  </conditionalFormatting>
  <conditionalFormatting sqref="D42">
    <cfRule type="expression" dxfId="41" priority="12" stopIfTrue="1">
      <formula>$B$42=""</formula>
    </cfRule>
  </conditionalFormatting>
  <conditionalFormatting sqref="D42">
    <cfRule type="expression" dxfId="42" priority="13" stopIfTrue="1">
      <formula>$B$43=""</formula>
    </cfRule>
  </conditionalFormatting>
  <conditionalFormatting sqref="D43">
    <cfRule type="expression" dxfId="43" priority="14" stopIfTrue="1">
      <formula>$AL$43=""</formula>
    </cfRule>
  </conditionalFormatting>
  <conditionalFormatting sqref="D43">
    <cfRule type="expression" dxfId="44" priority="15" stopIfTrue="1">
      <formula>$B$43=""</formula>
    </cfRule>
  </conditionalFormatting>
  <conditionalFormatting sqref="D43">
    <cfRule type="expression" dxfId="45" priority="16" stopIfTrue="1">
      <formula>$B$44=""</formula>
    </cfRule>
  </conditionalFormatting>
  <conditionalFormatting sqref="D44">
    <cfRule type="expression" dxfId="46" priority="17" stopIfTrue="1">
      <formula>$AL$44=""</formula>
    </cfRule>
  </conditionalFormatting>
  <conditionalFormatting sqref="D44">
    <cfRule type="expression" dxfId="47" priority="18" stopIfTrue="1">
      <formula>$B$44=""</formula>
    </cfRule>
  </conditionalFormatting>
  <dataValidations count="1">
    <dataValidation sqref="U10:V10" type="list" operator="between" errorStyle="stop" allowBlank="1" showInputMessage="1" showErrorMessage="1" view="0">
      <formula1>$B$25:$B$26</formula1>
    </dataValidation>
  </dataValidations>
  <printOptions>
    <extLst>
      <ext uri="smNativeData">
        <pm:pageFlags xmlns:pm="smNativeData" id="1737391396" printRowHead="0" printColHead="0" printHeadLine="0" printFootLine="0" autoHeightHeader="0" autoHeightFooter="0" fitToPageBoth="0"/>
      </ext>
    </extLst>
  </printOptions>
  <pageMargins left="0.393750" right="0.393750" top="0.393750" bottom="0.393750" header="0.000000" footer="0.000000"/>
  <pageSetup paperSize="9" scale="74" fitToWidth="0" fitToHeight="1"/>
  <headerFooter>
    <extLst>
      <ext uri="smNativeData">
        <pm:header xmlns:pm="smNativeData" id="1737391396" l="56" r="56" t="56" b="56" borderId="0" fillId="0" vertical="0"/>
        <pm:footer xmlns:pm="smNativeData" id="1737391396" l="56" r="56" t="56" b="56" borderId="0" fillId="0" vertical="2"/>
        <pm:paperBin xmlns:pm="smNativeData" id="1737391396" Id="0" type="0" value="0"/>
        <pm:paperBin xmlns:pm="smNativeData" id="1737391396" Id="1" type="0" value="0"/>
      </ext>
    </extLst>
  </headerFooter>
  <drawing r:id="rId1"/>
  <extLst>
    <ext uri="smNativeData">
      <pm:sheetPrefs xmlns:pm="smNativeData" day="1737391396" outlineProtect="1" showHorizontalRuler="0" showVerticalRuler="0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N37"/>
  <sheetViews>
    <sheetView view="normal" workbookViewId="0">
      <selection activeCell="A1" sqref="A1"/>
    </sheetView>
  </sheetViews>
  <sheetFormatPr defaultRowHeight="13.45"/>
  <cols>
    <col min="1" max="1" width="2.828829" customWidth="1"/>
    <col min="2" max="2" width="1.882883" customWidth="1"/>
    <col min="3" max="3" width="5.792793" customWidth="1"/>
    <col min="4" max="4" width="21.441441" customWidth="1"/>
    <col min="5" max="6" width="11.459459" customWidth="1"/>
    <col min="7" max="7" width="3.369369" customWidth="1"/>
    <col min="8" max="8" width="6.468468" customWidth="1"/>
    <col min="9" max="9" width="3.774775" customWidth="1"/>
    <col min="10" max="10" width="6.873874" customWidth="1"/>
    <col min="11" max="11" width="5.657658" customWidth="1"/>
    <col min="12" max="14" width="2.018018" customWidth="1"/>
    <col min="15" max="256" width="11.459459" customWidth="1"/>
  </cols>
  <sheetData>
    <row r="1" spans="1:1" s="1" customFormat="1"/>
    <row r="2" spans="3:14" s="1" customFormat="1">
      <c r="C2" s="21"/>
      <c r="D2" s="21"/>
      <c r="F2" s="21" t="s">
        <v>33</v>
      </c>
      <c r="G2" s="21" t="s">
        <v>24</v>
      </c>
      <c r="H2" s="1" t="s">
        <v>34</v>
      </c>
      <c r="I2" s="1" t="s">
        <v>35</v>
      </c>
      <c r="K2" s="21" t="s">
        <v>36</v>
      </c>
      <c r="L2" s="47" t="s">
        <v>37</v>
      </c>
      <c r="M2" s="21" t="s">
        <v>38</v>
      </c>
      <c r="N2" s="21" t="s">
        <v>39</v>
      </c>
    </row>
    <row r="3" spans="1:14" s="1" customFormat="1">
      <c r="A3" s="1" t="n">
        <v>1</v>
      </c>
      <c r="B3" s="1">
        <f>RANK(C3,$C$3:$C$7,1)</f>
        <v>2</v>
      </c>
      <c r="C3" s="21">
        <f>D3+ROW()/1000</f>
        <v>2.00300000000000011</v>
      </c>
      <c r="D3" s="21">
        <f>RANK(J3,$J$3:$J$7)</f>
        <v>2</v>
      </c>
      <c r="E3" s="1" t="str">
        <f>VLOOKUP(A3,Ergebniseingabe!$M$16:$AF$20,2,0)</f>
        <v>TSV Velden</v>
      </c>
      <c r="F3" s="21">
        <f>SUMPRODUCT((E3=Ergebniseingabe!$H$25:$Z$34)*(Ergebniseingabe!$AU$25:$AU$34))+SUMPRODUCT((E3=Ergebniseingabe!$AB$25:$AT$34)*(Ergebniseingabe!$AX$25:$AX$34))</f>
        <v>12</v>
      </c>
      <c r="G3" s="21">
        <f>SUMPRODUCT((E3=Ergebniseingabe!$H$25:$Z$34)*(Ergebniseingabe!$AX$25:$AX$34))+SUMPRODUCT((E3=Ergebniseingabe!$AB$25:$AT$34)*(Ergebniseingabe!$AU$25:$AU$34))</f>
        <v>5</v>
      </c>
      <c r="H3" s="21">
        <f>(SUMPRODUCT((E3=Ergebniseingabe!$H$25:$Z$34)*((Ergebniseingabe!$AU$25:$AU$34)&gt;(Ergebniseingabe!$AX$25:$AX$34)))+SUMPRODUCT((E3=Ergebniseingabe!$AB$25:$AT$34)*((Ergebniseingabe!$AX$25:$AX$34)&gt;(Ergebniseingabe!$AU$25:$AU$34))))*3+SUMPRODUCT(((E3=Ergebniseingabe!$H$25:$Z$34)+(E3=Ergebniseingabe!$AB$25:$AT$34))*((Ergebniseingabe!$AX$25:$AX$34)=(Ergebniseingabe!$AU$25:$AU$34))*NOT(ISBLANK(Ergebniseingabe!$AU$25:$AU$34)))</f>
        <v>9</v>
      </c>
      <c r="I3" s="21">
        <f>F3-G3</f>
        <v>7</v>
      </c>
      <c r="J3" s="21">
        <f>H3*100000+I3*1000+F3</f>
        <v>907012</v>
      </c>
      <c r="K3" s="21">
        <f>SUMPRODUCT((Ergebniseingabe!$H$25:$Z$34=E3)*(Ergebniseingabe!$AU$25:$AU$34&lt;&gt;""))+SUMPRODUCT((Ergebniseingabe!$AB$25:$AT$34=E3)*(Ergebniseingabe!$AX$25:$AX$34&lt;&gt;""))</f>
        <v>4</v>
      </c>
      <c r="L3" s="21">
        <f>SUMPRODUCT((Ergebniseingabe!$H$25:$Z$34=E3)*(Ergebniseingabe!$AU$25:$AU$34&gt;Ergebniseingabe!$AX$25:$AX$34))+SUMPRODUCT((Ergebniseingabe!$AB$25:$AT$34=E3)*(Ergebniseingabe!$AU$25:$AU$34&lt;Ergebniseingabe!$AX$25:$AX$34))</f>
        <v>3</v>
      </c>
      <c r="M3" s="21">
        <f>SUMPRODUCT((Ergebniseingabe!$H$25:$AT$34=E3)*(Ergebniseingabe!$AU$25:$AU$34=Ergebniseingabe!$AX$25:$AX$34)*(Ergebniseingabe!$AU$25:$AU$34&lt;&gt;"")*(Ergebniseingabe!$AX$25:$AX$34&lt;&gt;""))</f>
        <v>0</v>
      </c>
      <c r="N3" s="21">
        <f>SUMPRODUCT((Ergebniseingabe!$H$25:$Z$34=E3)*(Ergebniseingabe!$AU$25:$AU$34&lt;Ergebniseingabe!$AX$25:$AX$34))+SUMPRODUCT((Ergebniseingabe!$AB$25:$AT$34=E3)*(Ergebniseingabe!$AU$25:$AU$34&gt;Ergebniseingabe!$AX$25:$AX$34))</f>
        <v>1</v>
      </c>
    </row>
    <row r="4" spans="1:14" s="1" customFormat="1">
      <c r="A4" s="1" t="n">
        <v>2</v>
      </c>
      <c r="B4" s="1">
        <f>RANK(C4,$C$3:$C$7,1)</f>
        <v>3</v>
      </c>
      <c r="C4" s="21">
        <f>D4+ROW()/1000</f>
        <v>3.004</v>
      </c>
      <c r="D4" s="21">
        <f>RANK(J4,$J$3:$J$7)</f>
        <v>3</v>
      </c>
      <c r="E4" s="1" t="str">
        <f>VLOOKUP(A4,Ergebniseingabe!$M$16:$AF$20,2,0)</f>
        <v>TSV Vilsbiburg</v>
      </c>
      <c r="F4" s="21">
        <f>SUMPRODUCT((E4=Ergebniseingabe!$H$25:$Z$34)*(Ergebniseingabe!$AU$25:$AU$34))+SUMPRODUCT((E4=Ergebniseingabe!$AB$25:$AT$34)*(Ergebniseingabe!$AX$25:$AX$34))</f>
        <v>6</v>
      </c>
      <c r="G4" s="21">
        <f>SUMPRODUCT((E4=Ergebniseingabe!$H$25:$Z$34)*(Ergebniseingabe!$AX$25:$AX$34))+SUMPRODUCT((E4=Ergebniseingabe!$AB$25:$AT$34)*(Ergebniseingabe!$AU$25:$AU$34))</f>
        <v>6</v>
      </c>
      <c r="H4" s="21">
        <f>(SUMPRODUCT((E4=Ergebniseingabe!$H$25:$Z$34)*((Ergebniseingabe!$AU$25:$AU$34)&gt;(Ergebniseingabe!$AX$25:$AX$34)))+SUMPRODUCT((E4=Ergebniseingabe!$AB$25:$AT$34)*((Ergebniseingabe!$AX$25:$AX$34)&gt;(Ergebniseingabe!$AU$25:$AU$34))))*3+SUMPRODUCT(((E4=Ergebniseingabe!$H$25:$Z$34)+(E4=Ergebniseingabe!$AB$25:$AT$34))*((Ergebniseingabe!$AX$25:$AX$34)=(Ergebniseingabe!$AU$25:$AU$34))*NOT(ISBLANK(Ergebniseingabe!$AU$25:$AU$34)))</f>
        <v>6</v>
      </c>
      <c r="I4" s="21">
        <f>F4-G4</f>
        <v>0</v>
      </c>
      <c r="J4" s="21">
        <f>H4*100000+I4*1000+F4</f>
        <v>600006</v>
      </c>
      <c r="K4" s="21">
        <f>SUMPRODUCT((Ergebniseingabe!$H$25:$Z$34=E4)*(Ergebniseingabe!$AU$25:$AU$34&lt;&gt;""))+SUMPRODUCT((Ergebniseingabe!$AB$25:$AT$34=E4)*(Ergebniseingabe!$AX$25:$AX$34&lt;&gt;""))</f>
        <v>4</v>
      </c>
      <c r="L4" s="21">
        <f>SUMPRODUCT((Ergebniseingabe!$H$25:$Z$34=E4)*(Ergebniseingabe!$AU$25:$AU$34&gt;Ergebniseingabe!$AX$25:$AX$34))+SUMPRODUCT((Ergebniseingabe!$AB$25:$AT$34=E4)*(Ergebniseingabe!$AU$25:$AU$34&lt;Ergebniseingabe!$AX$25:$AX$34))</f>
        <v>2</v>
      </c>
      <c r="M4" s="21">
        <f>SUMPRODUCT((Ergebniseingabe!$H$25:$AT$34=E4)*(Ergebniseingabe!$AU$25:$AU$34=Ergebniseingabe!$AX$25:$AX$34)*(Ergebniseingabe!$AU$25:$AU$34&lt;&gt;"")*(Ergebniseingabe!$AX$25:$AX$34&lt;&gt;""))</f>
        <v>0</v>
      </c>
      <c r="N4" s="21">
        <f>SUMPRODUCT((Ergebniseingabe!$H$25:$Z$34=E4)*(Ergebniseingabe!$AU$25:$AU$34&lt;Ergebniseingabe!$AX$25:$AX$34))+SUMPRODUCT((Ergebniseingabe!$AB$25:$AT$34=E4)*(Ergebniseingabe!$AU$25:$AU$34&gt;Ergebniseingabe!$AX$25:$AX$34))</f>
        <v>2</v>
      </c>
    </row>
    <row r="5" spans="1:14" s="1" customFormat="1">
      <c r="A5" s="1" t="n">
        <v>3</v>
      </c>
      <c r="B5" s="1">
        <f>RANK(C5,$C$3:$C$7,1)</f>
        <v>4</v>
      </c>
      <c r="C5" s="21">
        <f>D5+ROW()/1000</f>
        <v>4.00499999999999989</v>
      </c>
      <c r="D5" s="21">
        <f>RANK(J5,$J$3:$J$7)</f>
        <v>4</v>
      </c>
      <c r="E5" s="1" t="str">
        <f>VLOOKUP(A5,Ergebniseingabe!$M$16:$AF$20,2,0)</f>
        <v>FC Bonbruck/Bo./Egglkofen</v>
      </c>
      <c r="F5" s="21">
        <f>SUMPRODUCT((E5=Ergebniseingabe!$H$25:$Z$34)*(Ergebniseingabe!$AU$25:$AU$34))+SUMPRODUCT((E5=Ergebniseingabe!$AB$25:$AT$34)*(Ergebniseingabe!$AX$25:$AX$34))</f>
        <v>1</v>
      </c>
      <c r="G5" s="21">
        <f>SUMPRODUCT((E5=Ergebniseingabe!$H$25:$Z$34)*(Ergebniseingabe!$AX$25:$AX$34))+SUMPRODUCT((E5=Ergebniseingabe!$AB$25:$AT$34)*(Ergebniseingabe!$AU$25:$AU$34))</f>
        <v>9</v>
      </c>
      <c r="H5" s="21">
        <f>(SUMPRODUCT((E5=Ergebniseingabe!$H$25:$Z$34)*((Ergebniseingabe!$AU$25:$AU$34)&gt;(Ergebniseingabe!$AX$25:$AX$34)))+SUMPRODUCT((E5=Ergebniseingabe!$AB$25:$AT$34)*((Ergebniseingabe!$AX$25:$AX$34)&gt;(Ergebniseingabe!$AU$25:$AU$34))))*3+SUMPRODUCT(((E5=Ergebniseingabe!$H$25:$Z$34)+(E5=Ergebniseingabe!$AB$25:$AT$34))*((Ergebniseingabe!$AX$25:$AX$34)=(Ergebniseingabe!$AU$25:$AU$34))*NOT(ISBLANK(Ergebniseingabe!$AU$25:$AU$34)))</f>
        <v>3</v>
      </c>
      <c r="I5" s="21">
        <f>F5-G5</f>
        <v>-8</v>
      </c>
      <c r="J5" s="21">
        <f>H5*100000+I5*1000+F5</f>
        <v>292001</v>
      </c>
      <c r="K5" s="21">
        <f>SUMPRODUCT((Ergebniseingabe!$H$25:$Z$34=E5)*(Ergebniseingabe!$AU$25:$AU$34&lt;&gt;""))+SUMPRODUCT((Ergebniseingabe!$AB$25:$AT$34=E5)*(Ergebniseingabe!$AX$25:$AX$34&lt;&gt;""))</f>
        <v>4</v>
      </c>
      <c r="L5" s="21">
        <f>SUMPRODUCT((Ergebniseingabe!$H$25:$Z$34=E5)*(Ergebniseingabe!$AU$25:$AU$34&gt;Ergebniseingabe!$AX$25:$AX$34))+SUMPRODUCT((Ergebniseingabe!$AB$25:$AT$34=E5)*(Ergebniseingabe!$AU$25:$AU$34&lt;Ergebniseingabe!$AX$25:$AX$34))</f>
        <v>1</v>
      </c>
      <c r="M5" s="21">
        <f>SUMPRODUCT((Ergebniseingabe!$H$25:$AT$34=E5)*(Ergebniseingabe!$AU$25:$AU$34=Ergebniseingabe!$AX$25:$AX$34)*(Ergebniseingabe!$AU$25:$AU$34&lt;&gt;"")*(Ergebniseingabe!$AX$25:$AX$34&lt;&gt;""))</f>
        <v>0</v>
      </c>
      <c r="N5" s="21">
        <f>SUMPRODUCT((Ergebniseingabe!$H$25:$Z$34=E5)*(Ergebniseingabe!$AU$25:$AU$34&lt;Ergebniseingabe!$AX$25:$AX$34))+SUMPRODUCT((Ergebniseingabe!$AB$25:$AT$34=E5)*(Ergebniseingabe!$AU$25:$AU$34&gt;Ergebniseingabe!$AX$25:$AX$34))</f>
        <v>3</v>
      </c>
    </row>
    <row r="6" spans="1:14" s="1" customFormat="1">
      <c r="A6" s="1" t="n">
        <v>4</v>
      </c>
      <c r="B6" s="1">
        <f>RANK(C6,$C$3:$C$7,1)</f>
        <v>1</v>
      </c>
      <c r="C6" s="21">
        <f>D6+ROW()/1000</f>
        <v>1.00600000000000001</v>
      </c>
      <c r="D6" s="21">
        <f>RANK(J6,$J$3:$J$7)</f>
        <v>1</v>
      </c>
      <c r="E6" s="1" t="str">
        <f>VLOOKUP(A6,Ergebniseingabe!$M$16:$AF$20,2,0)</f>
        <v>SV Oberbergkirchen</v>
      </c>
      <c r="F6" s="21">
        <f>SUMPRODUCT((E6=Ergebniseingabe!$H$25:$Z$34)*(Ergebniseingabe!$AU$25:$AU$34))+SUMPRODUCT((E6=Ergebniseingabe!$AB$25:$AT$34)*(Ergebniseingabe!$AX$25:$AX$34))</f>
        <v>15</v>
      </c>
      <c r="G6" s="21">
        <f>SUMPRODUCT((E6=Ergebniseingabe!$H$25:$Z$34)*(Ergebniseingabe!$AX$25:$AX$34))+SUMPRODUCT((E6=Ergebniseingabe!$AB$25:$AT$34)*(Ergebniseingabe!$AU$25:$AU$34))</f>
        <v>0</v>
      </c>
      <c r="H6" s="21">
        <f>(SUMPRODUCT((E6=Ergebniseingabe!$H$25:$Z$34)*((Ergebniseingabe!$AU$25:$AU$34)&gt;(Ergebniseingabe!$AX$25:$AX$34)))+SUMPRODUCT((E6=Ergebniseingabe!$AB$25:$AT$34)*((Ergebniseingabe!$AX$25:$AX$34)&gt;(Ergebniseingabe!$AU$25:$AU$34))))*3+SUMPRODUCT(((E6=Ergebniseingabe!$H$25:$Z$34)+(E6=Ergebniseingabe!$AB$25:$AT$34))*((Ergebniseingabe!$AX$25:$AX$34)=(Ergebniseingabe!$AU$25:$AU$34))*NOT(ISBLANK(Ergebniseingabe!$AU$25:$AU$34)))</f>
        <v>12</v>
      </c>
      <c r="I6" s="21">
        <f>F6-G6</f>
        <v>15</v>
      </c>
      <c r="J6" s="21">
        <f>H6*100000+I6*1000+F6</f>
        <v>1215015</v>
      </c>
      <c r="K6" s="21">
        <f>SUMPRODUCT((Ergebniseingabe!$H$25:$Z$34=E6)*(Ergebniseingabe!$AU$25:$AU$34&lt;&gt;""))+SUMPRODUCT((Ergebniseingabe!$AB$25:$AT$34=E6)*(Ergebniseingabe!$AX$25:$AX$34&lt;&gt;""))</f>
        <v>4</v>
      </c>
      <c r="L6" s="21">
        <f>SUMPRODUCT((Ergebniseingabe!$H$25:$Z$34=E6)*(Ergebniseingabe!$AU$25:$AU$34&gt;Ergebniseingabe!$AX$25:$AX$34))+SUMPRODUCT((Ergebniseingabe!$AB$25:$AT$34=E6)*(Ergebniseingabe!$AU$25:$AU$34&lt;Ergebniseingabe!$AX$25:$AX$34))</f>
        <v>4</v>
      </c>
      <c r="M6" s="21">
        <f>SUMPRODUCT((Ergebniseingabe!$H$25:$AT$34=E6)*(Ergebniseingabe!$AU$25:$AU$34=Ergebniseingabe!$AX$25:$AX$34)*(Ergebniseingabe!$AU$25:$AU$34&lt;&gt;"")*(Ergebniseingabe!$AX$25:$AX$34&lt;&gt;""))</f>
        <v>0</v>
      </c>
      <c r="N6" s="21">
        <f>SUMPRODUCT((Ergebniseingabe!$H$25:$Z$34=E6)*(Ergebniseingabe!$AU$25:$AU$34&lt;Ergebniseingabe!$AX$25:$AX$34))+SUMPRODUCT((Ergebniseingabe!$AB$25:$AT$34=E6)*(Ergebniseingabe!$AU$25:$AU$34&gt;Ergebniseingabe!$AX$25:$AX$34))</f>
        <v>0</v>
      </c>
    </row>
    <row r="7" spans="1:14" s="1" customFormat="1">
      <c r="A7" s="1" t="n">
        <v>5</v>
      </c>
      <c r="B7" s="1">
        <f>RANK(C7,$C$3:$C$7,1)</f>
        <v>5</v>
      </c>
      <c r="C7" s="21">
        <f>D7+ROW()/1000</f>
        <v>5.00699999999999967</v>
      </c>
      <c r="D7" s="21">
        <f>RANK(J7,$J$3:$J$7)</f>
        <v>5</v>
      </c>
      <c r="E7" s="1" t="str">
        <f>VLOOKUP(A7,Ergebniseingabe!$M$16:$AF$20,2,0)</f>
        <v>TSV Vilslern</v>
      </c>
      <c r="F7" s="21">
        <f>SUMPRODUCT((E7=Ergebniseingabe!$H$25:$Z$34)*(Ergebniseingabe!$AU$25:$AU$34))+SUMPRODUCT((E7=Ergebniseingabe!$AB$25:$AT$34)*(Ergebniseingabe!$AX$25:$AX$34))</f>
        <v>0</v>
      </c>
      <c r="G7" s="21">
        <f>SUMPRODUCT((E7=Ergebniseingabe!$H$25:$Z$34)*(Ergebniseingabe!$AX$25:$AX$34))+SUMPRODUCT((E7=Ergebniseingabe!$AB$25:$AT$34)*(Ergebniseingabe!$AU$25:$AU$34))</f>
        <v>14</v>
      </c>
      <c r="H7" s="21">
        <f>(SUMPRODUCT((E7=Ergebniseingabe!$H$25:$Z$34)*((Ergebniseingabe!$AU$25:$AU$34)&gt;(Ergebniseingabe!$AX$25:$AX$34)))+SUMPRODUCT((E7=Ergebniseingabe!$AB$25:$AT$34)*((Ergebniseingabe!$AX$25:$AX$34)&gt;(Ergebniseingabe!$AU$25:$AU$34))))*3+SUMPRODUCT(((E7=Ergebniseingabe!$H$25:$Z$34)+(E7=Ergebniseingabe!$AB$25:$AT$34))*((Ergebniseingabe!$AX$25:$AX$34)=(Ergebniseingabe!$AU$25:$AU$34))*NOT(ISBLANK(Ergebniseingabe!$AU$25:$AU$34)))</f>
        <v>0</v>
      </c>
      <c r="I7" s="21">
        <f>F7-G7</f>
        <v>-14</v>
      </c>
      <c r="J7" s="21">
        <f>H7*100000+I7*1000+F7</f>
        <v>-14000</v>
      </c>
      <c r="K7" s="21">
        <f>SUMPRODUCT((Ergebniseingabe!$H$25:$Z$34=E7)*(Ergebniseingabe!$AU$25:$AU$34&lt;&gt;""))+SUMPRODUCT((Ergebniseingabe!$AB$25:$AT$34=E7)*(Ergebniseingabe!$AX$25:$AX$34&lt;&gt;""))</f>
        <v>4</v>
      </c>
      <c r="L7" s="21">
        <f>SUMPRODUCT((Ergebniseingabe!$H$25:$Z$34=E7)*(Ergebniseingabe!$AU$25:$AU$34&gt;Ergebniseingabe!$AX$25:$AX$34))+SUMPRODUCT((Ergebniseingabe!$AB$25:$AT$34=E7)*(Ergebniseingabe!$AU$25:$AU$34&lt;Ergebniseingabe!$AX$25:$AX$34))</f>
        <v>0</v>
      </c>
      <c r="M7" s="21">
        <f>SUMPRODUCT((Ergebniseingabe!$H$25:$AT$34=E7)*(Ergebniseingabe!$AU$25:$AU$34=Ergebniseingabe!$AX$25:$AX$34)*(Ergebniseingabe!$AU$25:$AU$34&lt;&gt;"")*(Ergebniseingabe!$AX$25:$AX$34&lt;&gt;""))</f>
        <v>0</v>
      </c>
      <c r="N7" s="21">
        <f>SUMPRODUCT((Ergebniseingabe!$H$25:$Z$34=E7)*(Ergebniseingabe!$AU$25:$AU$34&lt;Ergebniseingabe!$AX$25:$AX$34))+SUMPRODUCT((Ergebniseingabe!$AB$25:$AT$34=E7)*(Ergebniseingabe!$AU$25:$AU$34&gt;Ergebniseingabe!$AX$25:$AX$34))</f>
        <v>4</v>
      </c>
    </row>
    <row r="8" spans="1:11" s="1" customFormat="1">
      <c r="A8" s="1">
        <f>COUNT((A3:A7))*(COUNT(A3:A7)-1)</f>
        <v>20</v>
      </c>
      <c r="K8" s="21">
        <f>SUM(K3:K7)</f>
        <v>20</v>
      </c>
    </row>
    <row r="9" spans="1:1" s="1" customFormat="1"/>
    <row r="10" spans="5:9" s="1" customFormat="1">
      <c r="E10" s="48"/>
      <c r="F10" s="48"/>
      <c r="G10" s="48"/>
      <c r="H10" s="48"/>
      <c r="I10" s="48"/>
    </row>
    <row r="11" spans="1:1" s="1" customFormat="1"/>
    <row r="12" spans="1:1" s="1" customFormat="1"/>
    <row r="13" spans="3:8" s="1" customFormat="1">
      <c r="C13" s="1" t="n">
        <v>1</v>
      </c>
      <c r="D13" s="1" t="str">
        <f>IF(ISERROR(E13&amp;F13),"",E13&amp;F13)</f>
        <v>TSV VeldenTSV Vilsbiburg</v>
      </c>
      <c r="E13" s="1" t="str">
        <f>E3</f>
        <v>TSV Velden</v>
      </c>
      <c r="F13" s="1" t="str">
        <f>E4</f>
        <v>TSV Vilsbiburg</v>
      </c>
      <c r="G13" s="21" t="str">
        <f>IF(SUMPRODUCT((Ergebniseingabe!$H$25:$H$34=E13)*(Ergebniseingabe!$AB$25:$AB$34=F13)*(ISNUMBER(Ergebniseingabe!$AX$25:$AX$34)))=1,SUMPRODUCT((Ergebniseingabe!$H$25:$H$34=E13)*(Ergebniseingabe!$AB$25:$AB$34=F13)*(Ergebniseingabe!$AU$25:$AU$34))&amp;":"&amp;SUMPRODUCT((Ergebniseingabe!$H$25:$H$34=E13)*(Ergebniseingabe!$AB$25:$AB$34=F13)*(Ergebniseingabe!$AX$25:$AX$34)),"")</f>
        <v>3:1</v>
      </c>
      <c r="H13" s="1" t="str">
        <f>IF(SUMPRODUCT((Ergebniseingabe!$AB$25:$AB$34=E13)*(Ergebniseingabe!$H$25:$H$34=F13)*(ISNUMBER(Ergebniseingabe!$AX$25:$AX$34)))=1,SUMPRODUCT((Ergebniseingabe!$AB$25:$AB$34=E13)*(Ergebniseingabe!$H$25:$H$34=F13)*(Ergebniseingabe!$AX$25:$AX$34))&amp;":"&amp;SUMPRODUCT((Ergebniseingabe!$AB$25:$AB$34=E13)*(Ergebniseingabe!$H$25:$H$34=F13)*(Ergebniseingabe!$AU$25:$AU$34)),"")</f>
        <v/>
      </c>
    </row>
    <row r="14" spans="3:8" s="1" customFormat="1">
      <c r="C14" s="1" t="n">
        <v>2</v>
      </c>
      <c r="D14" s="1" t="str">
        <f>IF(ISERROR(E14&amp;F14),"",E14&amp;F14)</f>
        <v>TSV VeldenFC Bonbruck/Bo./Egglkofen</v>
      </c>
      <c r="E14" s="1" t="str">
        <f>E3</f>
        <v>TSV Velden</v>
      </c>
      <c r="F14" s="1" t="str">
        <f>E5</f>
        <v>FC Bonbruck/Bo./Egglkofen</v>
      </c>
      <c r="G14" s="21" t="str">
        <f>IF(SUMPRODUCT((Ergebniseingabe!$H$25:$H$34=E14)*(Ergebniseingabe!$AB$25:$AB$34=F14)*(ISNUMBER(Ergebniseingabe!$AX$25:$AX$34)))=1,SUMPRODUCT((Ergebniseingabe!$H$25:$H$34=E14)*(Ergebniseingabe!$AB$25:$AB$34=F14)*(Ergebniseingabe!$AU$25:$AU$34))&amp;":"&amp;SUMPRODUCT((Ergebniseingabe!$H$25:$H$34=E14)*(Ergebniseingabe!$AB$25:$AB$34=F14)*(Ergebniseingabe!$AX$25:$AX$34)),"")</f>
        <v>3:0</v>
      </c>
      <c r="H14" s="1" t="str">
        <f>IF(SUMPRODUCT((Ergebniseingabe!$AB$25:$AB$34=E14)*(Ergebniseingabe!$H$25:$H$34=F14)*(ISNUMBER(Ergebniseingabe!$AX$25:$AX$34)))=1,SUMPRODUCT((Ergebniseingabe!$AB$25:$AB$34=E14)*(Ergebniseingabe!$H$25:$H$34=F14)*(Ergebniseingabe!$AX$25:$AX$34))&amp;":"&amp;SUMPRODUCT((Ergebniseingabe!$AB$25:$AB$34=E14)*(Ergebniseingabe!$H$25:$H$34=F14)*(Ergebniseingabe!$AU$25:$AU$34)),"")</f>
        <v/>
      </c>
    </row>
    <row r="15" spans="3:8" s="1" customFormat="1">
      <c r="C15" s="1" t="n">
        <v>3</v>
      </c>
      <c r="D15" s="1" t="str">
        <f>IF(ISERROR(E15&amp;F15),"",E15&amp;F15)</f>
        <v>TSV VeldenSV Oberbergkirchen</v>
      </c>
      <c r="E15" s="1" t="str">
        <f>E3</f>
        <v>TSV Velden</v>
      </c>
      <c r="F15" s="1" t="str">
        <f>E6</f>
        <v>SV Oberbergkirchen</v>
      </c>
      <c r="G15" s="21" t="str">
        <f>IF(SUMPRODUCT((Ergebniseingabe!$H$25:$H$34=E15)*(Ergebniseingabe!$AB$25:$AB$34=F15)*(ISNUMBER(Ergebniseingabe!$AX$25:$AX$34)))=1,SUMPRODUCT((Ergebniseingabe!$H$25:$H$34=E15)*(Ergebniseingabe!$AB$25:$AB$34=F15)*(Ergebniseingabe!$AU$25:$AU$34))&amp;":"&amp;SUMPRODUCT((Ergebniseingabe!$H$25:$H$34=E15)*(Ergebniseingabe!$AB$25:$AB$34=F15)*(Ergebniseingabe!$AX$25:$AX$34)),"")</f>
        <v/>
      </c>
      <c r="H15" s="1" t="str">
        <f>IF(SUMPRODUCT((Ergebniseingabe!$AB$25:$AB$34=E15)*(Ergebniseingabe!$H$25:$H$34=F15)*(ISNUMBER(Ergebniseingabe!$AX$25:$AX$34)))=1,SUMPRODUCT((Ergebniseingabe!$AB$25:$AB$34=E15)*(Ergebniseingabe!$H$25:$H$34=F15)*(Ergebniseingabe!$AX$25:$AX$34))&amp;":"&amp;SUMPRODUCT((Ergebniseingabe!$AB$25:$AB$34=E15)*(Ergebniseingabe!$H$25:$H$34=F15)*(Ergebniseingabe!$AU$25:$AU$34)),"")</f>
        <v>0:4</v>
      </c>
    </row>
    <row r="16" spans="3:8" s="1" customFormat="1">
      <c r="C16" s="1" t="n">
        <v>4</v>
      </c>
      <c r="D16" s="1" t="str">
        <f>IF(ISERROR(E16&amp;F16),"",E16&amp;F16)</f>
        <v>TSV VeldenTSV Vilslern</v>
      </c>
      <c r="E16" s="1" t="str">
        <f>E3</f>
        <v>TSV Velden</v>
      </c>
      <c r="F16" s="1" t="str">
        <f>E7</f>
        <v>TSV Vilslern</v>
      </c>
      <c r="G16" s="21" t="str">
        <f>IF(SUMPRODUCT((Ergebniseingabe!$H$25:$H$34=E16)*(Ergebniseingabe!$AB$25:$AB$34=F16)*(ISNUMBER(Ergebniseingabe!$AX$25:$AX$34)))=1,SUMPRODUCT((Ergebniseingabe!$H$25:$H$34=E16)*(Ergebniseingabe!$AB$25:$AB$34=F16)*(Ergebniseingabe!$AU$25:$AU$34))&amp;":"&amp;SUMPRODUCT((Ergebniseingabe!$H$25:$H$34=E16)*(Ergebniseingabe!$AB$25:$AB$34=F16)*(Ergebniseingabe!$AX$25:$AX$34)),"")</f>
        <v/>
      </c>
      <c r="H16" s="1" t="str">
        <f>IF(SUMPRODUCT((Ergebniseingabe!$AB$25:$AB$34=E16)*(Ergebniseingabe!$H$25:$H$34=F16)*(ISNUMBER(Ergebniseingabe!$AX$25:$AX$34)))=1,SUMPRODUCT((Ergebniseingabe!$AB$25:$AB$34=E16)*(Ergebniseingabe!$H$25:$H$34=F16)*(Ergebniseingabe!$AX$25:$AX$34))&amp;":"&amp;SUMPRODUCT((Ergebniseingabe!$AB$25:$AB$34=E16)*(Ergebniseingabe!$H$25:$H$34=F16)*(Ergebniseingabe!$AU$25:$AU$34)),"")</f>
        <v>6:0</v>
      </c>
    </row>
    <row r="17" spans="3:8" s="1" customFormat="1">
      <c r="C17" s="1" t="n">
        <v>5</v>
      </c>
      <c r="D17" s="1" t="str">
        <f>IF(ISERROR(E17&amp;F17),"",E17&amp;F17)</f>
        <v>TSV VilsbiburgFC Bonbruck/Bo./Egglkofen</v>
      </c>
      <c r="E17" s="1" t="str">
        <f>E4</f>
        <v>TSV Vilsbiburg</v>
      </c>
      <c r="F17" s="1" t="str">
        <f>E5</f>
        <v>FC Bonbruck/Bo./Egglkofen</v>
      </c>
      <c r="G17" s="21" t="str">
        <f>IF(SUMPRODUCT((Ergebniseingabe!$H$25:$H$34=E17)*(Ergebniseingabe!$AB$25:$AB$34=F17)*(ISNUMBER(Ergebniseingabe!$AX$25:$AX$34)))=1,SUMPRODUCT((Ergebniseingabe!$H$25:$H$34=E17)*(Ergebniseingabe!$AB$25:$AB$34=F17)*(Ergebniseingabe!$AU$25:$AU$34))&amp;":"&amp;SUMPRODUCT((Ergebniseingabe!$H$25:$H$34=E17)*(Ergebniseingabe!$AB$25:$AB$34=F17)*(Ergebniseingabe!$AX$25:$AX$34)),"")</f>
        <v>3:0</v>
      </c>
      <c r="H17" s="1" t="str">
        <f>IF(SUMPRODUCT((Ergebniseingabe!$AB$25:$AB$34=E17)*(Ergebniseingabe!$H$25:$H$34=F17)*(ISNUMBER(Ergebniseingabe!$AX$25:$AX$34)))=1,SUMPRODUCT((Ergebniseingabe!$AB$25:$AB$34=E17)*(Ergebniseingabe!$H$25:$H$34=F17)*(Ergebniseingabe!$AX$25:$AX$34))&amp;":"&amp;SUMPRODUCT((Ergebniseingabe!$AB$25:$AB$34=E17)*(Ergebniseingabe!$H$25:$H$34=F17)*(Ergebniseingabe!$AU$25:$AU$34)),"")</f>
        <v/>
      </c>
    </row>
    <row r="18" spans="3:8" s="1" customFormat="1">
      <c r="C18" s="1" t="n">
        <v>6</v>
      </c>
      <c r="D18" s="1" t="str">
        <f>IF(ISERROR(E18&amp;F18),"",E18&amp;F18)</f>
        <v>TSV VilsbiburgSV Oberbergkirchen</v>
      </c>
      <c r="E18" s="1" t="str">
        <f>E4</f>
        <v>TSV Vilsbiburg</v>
      </c>
      <c r="F18" s="1" t="str">
        <f>E6</f>
        <v>SV Oberbergkirchen</v>
      </c>
      <c r="G18" s="21" t="str">
        <f>IF(SUMPRODUCT((Ergebniseingabe!$H$25:$H$34=E18)*(Ergebniseingabe!$AB$25:$AB$34=F18)*(ISNUMBER(Ergebniseingabe!$AX$25:$AX$34)))=1,SUMPRODUCT((Ergebniseingabe!$H$25:$H$34=E18)*(Ergebniseingabe!$AB$25:$AB$34=F18)*(Ergebniseingabe!$AU$25:$AU$34))&amp;":"&amp;SUMPRODUCT((Ergebniseingabe!$H$25:$H$34=E18)*(Ergebniseingabe!$AB$25:$AB$34=F18)*(Ergebniseingabe!$AX$25:$AX$34)),"")</f>
        <v>0:3</v>
      </c>
      <c r="H18" s="1" t="str">
        <f>IF(SUMPRODUCT((Ergebniseingabe!$AB$25:$AB$34=E18)*(Ergebniseingabe!$H$25:$H$34=F18)*(ISNUMBER(Ergebniseingabe!$AX$25:$AX$34)))=1,SUMPRODUCT((Ergebniseingabe!$AB$25:$AB$34=E18)*(Ergebniseingabe!$H$25:$H$34=F18)*(Ergebniseingabe!$AX$25:$AX$34))&amp;":"&amp;SUMPRODUCT((Ergebniseingabe!$AB$25:$AB$34=E18)*(Ergebniseingabe!$H$25:$H$34=F18)*(Ergebniseingabe!$AU$25:$AU$34)),"")</f>
        <v/>
      </c>
    </row>
    <row r="19" spans="3:8" s="1" customFormat="1">
      <c r="C19" s="1" t="n">
        <v>7</v>
      </c>
      <c r="D19" s="1" t="str">
        <f>IF(ISERROR(E19&amp;F19),"",E19&amp;F19)</f>
        <v>TSV VilsbiburgTSV Vilslern</v>
      </c>
      <c r="E19" s="1" t="str">
        <f>E4</f>
        <v>TSV Vilsbiburg</v>
      </c>
      <c r="F19" s="1" t="str">
        <f>E7</f>
        <v>TSV Vilslern</v>
      </c>
      <c r="G19" s="21" t="str">
        <f>IF(SUMPRODUCT((Ergebniseingabe!$H$25:$H$34=E19)*(Ergebniseingabe!$AB$25:$AB$34=F19)*(ISNUMBER(Ergebniseingabe!$AX$25:$AX$34)))=1,SUMPRODUCT((Ergebniseingabe!$H$25:$H$34=E19)*(Ergebniseingabe!$AB$25:$AB$34=F19)*(Ergebniseingabe!$AU$25:$AU$34))&amp;":"&amp;SUMPRODUCT((Ergebniseingabe!$H$25:$H$34=E19)*(Ergebniseingabe!$AB$25:$AB$34=F19)*(Ergebniseingabe!$AX$25:$AX$34)),"")</f>
        <v/>
      </c>
      <c r="H19" s="1" t="str">
        <f>IF(SUMPRODUCT((Ergebniseingabe!$AB$25:$AB$34=E19)*(Ergebniseingabe!$H$25:$H$34=F19)*(ISNUMBER(Ergebniseingabe!$AX$25:$AX$34)))=1,SUMPRODUCT((Ergebniseingabe!$AB$25:$AB$34=E19)*(Ergebniseingabe!$H$25:$H$34=F19)*(Ergebniseingabe!$AX$25:$AX$34))&amp;":"&amp;SUMPRODUCT((Ergebniseingabe!$AB$25:$AB$34=E19)*(Ergebniseingabe!$H$25:$H$34=F19)*(Ergebniseingabe!$AU$25:$AU$34)),"")</f>
        <v>2:0</v>
      </c>
    </row>
    <row r="20" spans="3:8" s="1" customFormat="1">
      <c r="C20" s="1" t="n">
        <v>8</v>
      </c>
      <c r="D20" s="1" t="str">
        <f>IF(ISERROR(E20&amp;F20),"",E20&amp;F20)</f>
        <v>FC Bonbruck/Bo./EgglkofenSV Oberbergkirchen</v>
      </c>
      <c r="E20" s="1" t="str">
        <f>E5</f>
        <v>FC Bonbruck/Bo./Egglkofen</v>
      </c>
      <c r="F20" s="1" t="str">
        <f>E6</f>
        <v>SV Oberbergkirchen</v>
      </c>
      <c r="G20" s="21" t="str">
        <f>IF(SUMPRODUCT((Ergebniseingabe!$H$25:$H$34=E20)*(Ergebniseingabe!$AB$25:$AB$34=F20)*(ISNUMBER(Ergebniseingabe!$AX$25:$AX$34)))=1,SUMPRODUCT((Ergebniseingabe!$H$25:$H$34=E20)*(Ergebniseingabe!$AB$25:$AB$34=F20)*(Ergebniseingabe!$AU$25:$AU$34))&amp;":"&amp;SUMPRODUCT((Ergebniseingabe!$H$25:$H$34=E20)*(Ergebniseingabe!$AB$25:$AB$34=F20)*(Ergebniseingabe!$AX$25:$AX$34)),"")</f>
        <v>0:3</v>
      </c>
      <c r="H20" s="1" t="str">
        <f>IF(SUMPRODUCT((Ergebniseingabe!$AB$25:$AB$34=E20)*(Ergebniseingabe!$H$25:$H$34=F20)*(ISNUMBER(Ergebniseingabe!$AX$25:$AX$34)))=1,SUMPRODUCT((Ergebniseingabe!$AB$25:$AB$34=E20)*(Ergebniseingabe!$H$25:$H$34=F20)*(Ergebniseingabe!$AX$25:$AX$34))&amp;":"&amp;SUMPRODUCT((Ergebniseingabe!$AB$25:$AB$34=E20)*(Ergebniseingabe!$H$25:$H$34=F20)*(Ergebniseingabe!$AU$25:$AU$34)),"")</f>
        <v/>
      </c>
    </row>
    <row r="21" spans="3:8" s="1" customFormat="1">
      <c r="C21" s="1" t="n">
        <v>9</v>
      </c>
      <c r="D21" s="1" t="str">
        <f>IF(ISERROR(E21&amp;F21),"",E21&amp;F21)</f>
        <v>FC Bonbruck/Bo./EgglkofenTSV Vilslern</v>
      </c>
      <c r="E21" s="1" t="str">
        <f>E5</f>
        <v>FC Bonbruck/Bo./Egglkofen</v>
      </c>
      <c r="F21" s="1" t="str">
        <f>E7</f>
        <v>TSV Vilslern</v>
      </c>
      <c r="G21" s="21" t="str">
        <f>IF(SUMPRODUCT((Ergebniseingabe!$H$25:$H$34=E21)*(Ergebniseingabe!$AB$25:$AB$34=F21)*(ISNUMBER(Ergebniseingabe!$AX$25:$AX$34)))=1,SUMPRODUCT((Ergebniseingabe!$H$25:$H$34=E21)*(Ergebniseingabe!$AB$25:$AB$34=F21)*(Ergebniseingabe!$AU$25:$AU$34))&amp;":"&amp;SUMPRODUCT((Ergebniseingabe!$H$25:$H$34=E21)*(Ergebniseingabe!$AB$25:$AB$34=F21)*(Ergebniseingabe!$AX$25:$AX$34)),"")</f>
        <v>1:0</v>
      </c>
      <c r="H21" s="1" t="str">
        <f>IF(SUMPRODUCT((Ergebniseingabe!$AB$25:$AB$34=E21)*(Ergebniseingabe!$H$25:$H$34=F21)*(ISNUMBER(Ergebniseingabe!$AX$25:$AX$34)))=1,SUMPRODUCT((Ergebniseingabe!$AB$25:$AB$34=E21)*(Ergebniseingabe!$H$25:$H$34=F21)*(Ergebniseingabe!$AX$25:$AX$34))&amp;":"&amp;SUMPRODUCT((Ergebniseingabe!$AB$25:$AB$34=E21)*(Ergebniseingabe!$H$25:$H$34=F21)*(Ergebniseingabe!$AU$25:$AU$34)),"")</f>
        <v/>
      </c>
    </row>
    <row r="22" spans="3:8" s="1" customFormat="1">
      <c r="C22" s="1" t="n">
        <v>10</v>
      </c>
      <c r="D22" s="1" t="str">
        <f>IF(ISERROR(E22&amp;F22),"",E22&amp;F22)</f>
        <v>SV OberbergkirchenTSV Vilslern</v>
      </c>
      <c r="E22" s="1" t="str">
        <f>E6</f>
        <v>SV Oberbergkirchen</v>
      </c>
      <c r="F22" s="1" t="str">
        <f>E7</f>
        <v>TSV Vilslern</v>
      </c>
      <c r="G22" s="21" t="str">
        <f>IF(SUMPRODUCT((Ergebniseingabe!$H$25:$H$34=E22)*(Ergebniseingabe!$AB$25:$AB$34=F22)*(ISNUMBER(Ergebniseingabe!$AX$25:$AX$34)))=1,SUMPRODUCT((Ergebniseingabe!$H$25:$H$34=E22)*(Ergebniseingabe!$AB$25:$AB$34=F22)*(Ergebniseingabe!$AU$25:$AU$34))&amp;":"&amp;SUMPRODUCT((Ergebniseingabe!$H$25:$H$34=E22)*(Ergebniseingabe!$AB$25:$AB$34=F22)*(Ergebniseingabe!$AX$25:$AX$34)),"")</f>
        <v>5:0</v>
      </c>
      <c r="H22" s="1" t="str">
        <f>IF(SUMPRODUCT((Ergebniseingabe!$AB$25:$AB$34=E22)*(Ergebniseingabe!$H$25:$H$34=F22)*(ISNUMBER(Ergebniseingabe!$AX$25:$AX$34)))=1,SUMPRODUCT((Ergebniseingabe!$AB$25:$AB$34=E22)*(Ergebniseingabe!$H$25:$H$34=F22)*(Ergebniseingabe!$AX$25:$AX$34))&amp;":"&amp;SUMPRODUCT((Ergebniseingabe!$AB$25:$AB$34=E22)*(Ergebniseingabe!$H$25:$H$34=F22)*(Ergebniseingabe!$AU$25:$AU$34)),"")</f>
        <v/>
      </c>
    </row>
    <row r="23" spans="3:8" s="1" customFormat="1">
      <c r="C23" s="1" t="n">
        <v>1</v>
      </c>
      <c r="D23" s="1" t="str">
        <f>IF(ISERROR(E23&amp;F23),"",E23&amp;F23)</f>
        <v>TSV VilsbiburgTSV Velden</v>
      </c>
      <c r="E23" s="1" t="str">
        <f>F13</f>
        <v>TSV Vilsbiburg</v>
      </c>
      <c r="F23" s="1" t="str">
        <f>E13</f>
        <v>TSV Velden</v>
      </c>
      <c r="G23" s="21" t="str">
        <f>IF(SUMPRODUCT((Ergebniseingabe!$H$25:$H$34=E23)*(Ergebniseingabe!$AB$25:$AB$34=F23)*(ISNUMBER(Ergebniseingabe!$AX$25:$AX$34)))=1,SUMPRODUCT((Ergebniseingabe!$H$25:$H$34=E23)*(Ergebniseingabe!$AB$25:$AB$34=F23)*(Ergebniseingabe!$AU$25:$AU$34))&amp;":"&amp;SUMPRODUCT((Ergebniseingabe!$H$25:$H$34=E23)*(Ergebniseingabe!$AB$25:$AB$34=F23)*(Ergebniseingabe!$AX$25:$AX$34)),"")</f>
        <v/>
      </c>
      <c r="H23" s="1" t="str">
        <f>IF(SUMPRODUCT((Ergebniseingabe!$AB$25:$AB$34=E23)*(Ergebniseingabe!$H$25:$H$34=F23)*(ISNUMBER(Ergebniseingabe!$AX$25:$AX$34)))=1,SUMPRODUCT((Ergebniseingabe!$AB$25:$AB$34=E23)*(Ergebniseingabe!$H$25:$H$34=F23)*(Ergebniseingabe!$AX$25:$AX$34))&amp;":"&amp;SUMPRODUCT((Ergebniseingabe!$AB$25:$AB$34=E23)*(Ergebniseingabe!$H$25:$H$34=F23)*(Ergebniseingabe!$AU$25:$AU$34)),"")</f>
        <v>1:3</v>
      </c>
    </row>
    <row r="24" spans="3:8" s="1" customFormat="1">
      <c r="C24" s="1" t="n">
        <v>2</v>
      </c>
      <c r="D24" s="1" t="str">
        <f>IF(ISERROR(E24&amp;F24),"",E24&amp;F24)</f>
        <v>FC Bonbruck/Bo./EgglkofenTSV Velden</v>
      </c>
      <c r="E24" s="1" t="str">
        <f>F14</f>
        <v>FC Bonbruck/Bo./Egglkofen</v>
      </c>
      <c r="F24" s="1" t="str">
        <f>E14</f>
        <v>TSV Velden</v>
      </c>
      <c r="G24" s="21" t="str">
        <f>IF(SUMPRODUCT((Ergebniseingabe!$H$25:$H$34=E24)*(Ergebniseingabe!$AB$25:$AB$34=F24)*(ISNUMBER(Ergebniseingabe!$AX$25:$AX$34)))=1,SUMPRODUCT((Ergebniseingabe!$H$25:$H$34=E24)*(Ergebniseingabe!$AB$25:$AB$34=F24)*(Ergebniseingabe!$AU$25:$AU$34))&amp;":"&amp;SUMPRODUCT((Ergebniseingabe!$H$25:$H$34=E24)*(Ergebniseingabe!$AB$25:$AB$34=F24)*(Ergebniseingabe!$AX$25:$AX$34)),"")</f>
        <v/>
      </c>
      <c r="H24" s="1" t="str">
        <f>IF(SUMPRODUCT((Ergebniseingabe!$AB$25:$AB$34=E24)*(Ergebniseingabe!$H$25:$H$34=F24)*(ISNUMBER(Ergebniseingabe!$AX$25:$AX$34)))=1,SUMPRODUCT((Ergebniseingabe!$AB$25:$AB$34=E24)*(Ergebniseingabe!$H$25:$H$34=F24)*(Ergebniseingabe!$AX$25:$AX$34))&amp;":"&amp;SUMPRODUCT((Ergebniseingabe!$AB$25:$AB$34=E24)*(Ergebniseingabe!$H$25:$H$34=F24)*(Ergebniseingabe!$AU$25:$AU$34)),"")</f>
        <v>0:3</v>
      </c>
    </row>
    <row r="25" spans="3:8" s="1" customFormat="1">
      <c r="C25" s="1" t="n">
        <v>3</v>
      </c>
      <c r="D25" s="1" t="str">
        <f>IF(ISERROR(E25&amp;F25),"",E25&amp;F25)</f>
        <v>SV OberbergkirchenTSV Velden</v>
      </c>
      <c r="E25" s="1" t="str">
        <f>F15</f>
        <v>SV Oberbergkirchen</v>
      </c>
      <c r="F25" s="1" t="str">
        <f>E15</f>
        <v>TSV Velden</v>
      </c>
      <c r="G25" s="21" t="str">
        <f>IF(SUMPRODUCT((Ergebniseingabe!$H$25:$H$34=E25)*(Ergebniseingabe!$AB$25:$AB$34=F25)*(ISNUMBER(Ergebniseingabe!$AX$25:$AX$34)))=1,SUMPRODUCT((Ergebniseingabe!$H$25:$H$34=E25)*(Ergebniseingabe!$AB$25:$AB$34=F25)*(Ergebniseingabe!$AU$25:$AU$34))&amp;":"&amp;SUMPRODUCT((Ergebniseingabe!$H$25:$H$34=E25)*(Ergebniseingabe!$AB$25:$AB$34=F25)*(Ergebniseingabe!$AX$25:$AX$34)),"")</f>
        <v>4:0</v>
      </c>
      <c r="H25" s="1" t="str">
        <f>IF(SUMPRODUCT((Ergebniseingabe!$AB$25:$AB$34=E25)*(Ergebniseingabe!$H$25:$H$34=F25)*(ISNUMBER(Ergebniseingabe!$AX$25:$AX$34)))=1,SUMPRODUCT((Ergebniseingabe!$AB$25:$AB$34=E25)*(Ergebniseingabe!$H$25:$H$34=F25)*(Ergebniseingabe!$AX$25:$AX$34))&amp;":"&amp;SUMPRODUCT((Ergebniseingabe!$AB$25:$AB$34=E25)*(Ergebniseingabe!$H$25:$H$34=F25)*(Ergebniseingabe!$AU$25:$AU$34)),"")</f>
        <v/>
      </c>
    </row>
    <row r="26" spans="3:8" s="1" customFormat="1">
      <c r="C26" s="1" t="n">
        <v>4</v>
      </c>
      <c r="D26" s="1" t="str">
        <f>IF(ISERROR(E26&amp;F26),"",E26&amp;F26)</f>
        <v>TSV VilslernTSV Velden</v>
      </c>
      <c r="E26" s="1" t="str">
        <f>F16</f>
        <v>TSV Vilslern</v>
      </c>
      <c r="F26" s="1" t="str">
        <f>E16</f>
        <v>TSV Velden</v>
      </c>
      <c r="G26" s="21" t="str">
        <f>IF(SUMPRODUCT((Ergebniseingabe!$H$25:$H$34=E26)*(Ergebniseingabe!$AB$25:$AB$34=F26)*(ISNUMBER(Ergebniseingabe!$AX$25:$AX$34)))=1,SUMPRODUCT((Ergebniseingabe!$H$25:$H$34=E26)*(Ergebniseingabe!$AB$25:$AB$34=F26)*(Ergebniseingabe!$AU$25:$AU$34))&amp;":"&amp;SUMPRODUCT((Ergebniseingabe!$H$25:$H$34=E26)*(Ergebniseingabe!$AB$25:$AB$34=F26)*(Ergebniseingabe!$AX$25:$AX$34)),"")</f>
        <v>0:6</v>
      </c>
      <c r="H26" s="1" t="str">
        <f>IF(SUMPRODUCT((Ergebniseingabe!$AB$25:$AB$34=E26)*(Ergebniseingabe!$H$25:$H$34=F26)*(ISNUMBER(Ergebniseingabe!$AX$25:$AX$34)))=1,SUMPRODUCT((Ergebniseingabe!$AB$25:$AB$34=E26)*(Ergebniseingabe!$H$25:$H$34=F26)*(Ergebniseingabe!$AX$25:$AX$34))&amp;":"&amp;SUMPRODUCT((Ergebniseingabe!$AB$25:$AB$34=E26)*(Ergebniseingabe!$H$25:$H$34=F26)*(Ergebniseingabe!$AU$25:$AU$34)),"")</f>
        <v/>
      </c>
    </row>
    <row r="27" spans="3:8" s="1" customFormat="1">
      <c r="C27" s="1" t="n">
        <v>5</v>
      </c>
      <c r="D27" s="1" t="str">
        <f>IF(ISERROR(E27&amp;F27),"",E27&amp;F27)</f>
        <v>FC Bonbruck/Bo./EgglkofenTSV Vilsbiburg</v>
      </c>
      <c r="E27" s="1" t="str">
        <f>F17</f>
        <v>FC Bonbruck/Bo./Egglkofen</v>
      </c>
      <c r="F27" s="1" t="str">
        <f>E17</f>
        <v>TSV Vilsbiburg</v>
      </c>
      <c r="G27" s="21" t="str">
        <f>IF(SUMPRODUCT((Ergebniseingabe!$H$25:$H$34=E27)*(Ergebniseingabe!$AB$25:$AB$34=F27)*(ISNUMBER(Ergebniseingabe!$AX$25:$AX$34)))=1,SUMPRODUCT((Ergebniseingabe!$H$25:$H$34=E27)*(Ergebniseingabe!$AB$25:$AB$34=F27)*(Ergebniseingabe!$AU$25:$AU$34))&amp;":"&amp;SUMPRODUCT((Ergebniseingabe!$H$25:$H$34=E27)*(Ergebniseingabe!$AB$25:$AB$34=F27)*(Ergebniseingabe!$AX$25:$AX$34)),"")</f>
        <v/>
      </c>
      <c r="H27" s="1" t="str">
        <f>IF(SUMPRODUCT((Ergebniseingabe!$AB$25:$AB$34=E27)*(Ergebniseingabe!$H$25:$H$34=F27)*(ISNUMBER(Ergebniseingabe!$AX$25:$AX$34)))=1,SUMPRODUCT((Ergebniseingabe!$AB$25:$AB$34=E27)*(Ergebniseingabe!$H$25:$H$34=F27)*(Ergebniseingabe!$AX$25:$AX$34))&amp;":"&amp;SUMPRODUCT((Ergebniseingabe!$AB$25:$AB$34=E27)*(Ergebniseingabe!$H$25:$H$34=F27)*(Ergebniseingabe!$AU$25:$AU$34)),"")</f>
        <v>0:3</v>
      </c>
    </row>
    <row r="28" spans="3:8" s="1" customFormat="1">
      <c r="C28" s="1" t="n">
        <v>6</v>
      </c>
      <c r="D28" s="1" t="str">
        <f>IF(ISERROR(E28&amp;F28),"",E28&amp;F28)</f>
        <v>SV OberbergkirchenTSV Vilsbiburg</v>
      </c>
      <c r="E28" s="1" t="str">
        <f>F18</f>
        <v>SV Oberbergkirchen</v>
      </c>
      <c r="F28" s="1" t="str">
        <f>E18</f>
        <v>TSV Vilsbiburg</v>
      </c>
      <c r="G28" s="21" t="str">
        <f>IF(SUMPRODUCT((Ergebniseingabe!$H$25:$H$34=E28)*(Ergebniseingabe!$AB$25:$AB$34=F28)*(ISNUMBER(Ergebniseingabe!$AX$25:$AX$34)))=1,SUMPRODUCT((Ergebniseingabe!$H$25:$H$34=E28)*(Ergebniseingabe!$AB$25:$AB$34=F28)*(Ergebniseingabe!$AU$25:$AU$34))&amp;":"&amp;SUMPRODUCT((Ergebniseingabe!$H$25:$H$34=E28)*(Ergebniseingabe!$AB$25:$AB$34=F28)*(Ergebniseingabe!$AX$25:$AX$34)),"")</f>
        <v/>
      </c>
      <c r="H28" s="1" t="str">
        <f>IF(SUMPRODUCT((Ergebniseingabe!$AB$25:$AB$34=E28)*(Ergebniseingabe!$H$25:$H$34=F28)*(ISNUMBER(Ergebniseingabe!$AX$25:$AX$34)))=1,SUMPRODUCT((Ergebniseingabe!$AB$25:$AB$34=E28)*(Ergebniseingabe!$H$25:$H$34=F28)*(Ergebniseingabe!$AX$25:$AX$34))&amp;":"&amp;SUMPRODUCT((Ergebniseingabe!$AB$25:$AB$34=E28)*(Ergebniseingabe!$H$25:$H$34=F28)*(Ergebniseingabe!$AU$25:$AU$34)),"")</f>
        <v>3:0</v>
      </c>
    </row>
    <row r="29" spans="3:8" s="1" customFormat="1">
      <c r="C29" s="1" t="n">
        <v>7</v>
      </c>
      <c r="D29" s="1" t="str">
        <f>IF(ISERROR(E29&amp;F29),"",E29&amp;F29)</f>
        <v>TSV VilslernTSV Vilsbiburg</v>
      </c>
      <c r="E29" s="1" t="str">
        <f>F19</f>
        <v>TSV Vilslern</v>
      </c>
      <c r="F29" s="1" t="str">
        <f>E19</f>
        <v>TSV Vilsbiburg</v>
      </c>
      <c r="G29" s="21" t="str">
        <f>IF(SUMPRODUCT((Ergebniseingabe!$H$25:$H$34=E29)*(Ergebniseingabe!$AB$25:$AB$34=F29)*(ISNUMBER(Ergebniseingabe!$AX$25:$AX$34)))=1,SUMPRODUCT((Ergebniseingabe!$H$25:$H$34=E29)*(Ergebniseingabe!$AB$25:$AB$34=F29)*(Ergebniseingabe!$AU$25:$AU$34))&amp;":"&amp;SUMPRODUCT((Ergebniseingabe!$H$25:$H$34=E29)*(Ergebniseingabe!$AB$25:$AB$34=F29)*(Ergebniseingabe!$AX$25:$AX$34)),"")</f>
        <v>0:2</v>
      </c>
      <c r="H29" s="1" t="str">
        <f>IF(SUMPRODUCT((Ergebniseingabe!$AB$25:$AB$34=E29)*(Ergebniseingabe!$H$25:$H$34=F29)*(ISNUMBER(Ergebniseingabe!$AX$25:$AX$34)))=1,SUMPRODUCT((Ergebniseingabe!$AB$25:$AB$34=E29)*(Ergebniseingabe!$H$25:$H$34=F29)*(Ergebniseingabe!$AX$25:$AX$34))&amp;":"&amp;SUMPRODUCT((Ergebniseingabe!$AB$25:$AB$34=E29)*(Ergebniseingabe!$H$25:$H$34=F29)*(Ergebniseingabe!$AU$25:$AU$34)),"")</f>
        <v/>
      </c>
    </row>
    <row r="30" spans="3:8" s="1" customFormat="1">
      <c r="C30" s="1" t="n">
        <v>8</v>
      </c>
      <c r="D30" s="1" t="str">
        <f>IF(ISERROR(E30&amp;F30),"",E30&amp;F30)</f>
        <v>SV OberbergkirchenFC Bonbruck/Bo./Egglkofen</v>
      </c>
      <c r="E30" s="1" t="str">
        <f>F20</f>
        <v>SV Oberbergkirchen</v>
      </c>
      <c r="F30" s="1" t="str">
        <f>E20</f>
        <v>FC Bonbruck/Bo./Egglkofen</v>
      </c>
      <c r="G30" s="21" t="str">
        <f>IF(SUMPRODUCT((Ergebniseingabe!$H$25:$H$34=E30)*(Ergebniseingabe!$AB$25:$AB$34=F30)*(ISNUMBER(Ergebniseingabe!$AX$25:$AX$34)))=1,SUMPRODUCT((Ergebniseingabe!$H$25:$H$34=E30)*(Ergebniseingabe!$AB$25:$AB$34=F30)*(Ergebniseingabe!$AU$25:$AU$34))&amp;":"&amp;SUMPRODUCT((Ergebniseingabe!$H$25:$H$34=E30)*(Ergebniseingabe!$AB$25:$AB$34=F30)*(Ergebniseingabe!$AX$25:$AX$34)),"")</f>
        <v/>
      </c>
      <c r="H30" s="1" t="str">
        <f>IF(SUMPRODUCT((Ergebniseingabe!$AB$25:$AB$34=E30)*(Ergebniseingabe!$H$25:$H$34=F30)*(ISNUMBER(Ergebniseingabe!$AX$25:$AX$34)))=1,SUMPRODUCT((Ergebniseingabe!$AB$25:$AB$34=E30)*(Ergebniseingabe!$H$25:$H$34=F30)*(Ergebniseingabe!$AX$25:$AX$34))&amp;":"&amp;SUMPRODUCT((Ergebniseingabe!$AB$25:$AB$34=E30)*(Ergebniseingabe!$H$25:$H$34=F30)*(Ergebniseingabe!$AU$25:$AU$34)),"")</f>
        <v>3:0</v>
      </c>
    </row>
    <row r="31" spans="3:8" s="1" customFormat="1">
      <c r="C31" s="1" t="n">
        <v>9</v>
      </c>
      <c r="D31" s="1" t="str">
        <f>IF(ISERROR(E31&amp;F31),"",E31&amp;F31)</f>
        <v>TSV VilslernFC Bonbruck/Bo./Egglkofen</v>
      </c>
      <c r="E31" s="1" t="str">
        <f>F21</f>
        <v>TSV Vilslern</v>
      </c>
      <c r="F31" s="1" t="str">
        <f>E21</f>
        <v>FC Bonbruck/Bo./Egglkofen</v>
      </c>
      <c r="G31" s="21" t="str">
        <f>IF(SUMPRODUCT((Ergebniseingabe!$H$25:$H$34=E31)*(Ergebniseingabe!$AB$25:$AB$34=F31)*(ISNUMBER(Ergebniseingabe!$AX$25:$AX$34)))=1,SUMPRODUCT((Ergebniseingabe!$H$25:$H$34=E31)*(Ergebniseingabe!$AB$25:$AB$34=F31)*(Ergebniseingabe!$AU$25:$AU$34))&amp;":"&amp;SUMPRODUCT((Ergebniseingabe!$H$25:$H$34=E31)*(Ergebniseingabe!$AB$25:$AB$34=F31)*(Ergebniseingabe!$AX$25:$AX$34)),"")</f>
        <v/>
      </c>
      <c r="H31" s="1" t="str">
        <f>IF(SUMPRODUCT((Ergebniseingabe!$AB$25:$AB$34=E31)*(Ergebniseingabe!$H$25:$H$34=F31)*(ISNUMBER(Ergebniseingabe!$AX$25:$AX$34)))=1,SUMPRODUCT((Ergebniseingabe!$AB$25:$AB$34=E31)*(Ergebniseingabe!$H$25:$H$34=F31)*(Ergebniseingabe!$AX$25:$AX$34))&amp;":"&amp;SUMPRODUCT((Ergebniseingabe!$AB$25:$AB$34=E31)*(Ergebniseingabe!$H$25:$H$34=F31)*(Ergebniseingabe!$AU$25:$AU$34)),"")</f>
        <v>0:1</v>
      </c>
    </row>
    <row r="32" spans="3:8" s="1" customFormat="1">
      <c r="C32" s="1" t="n">
        <v>10</v>
      </c>
      <c r="D32" s="1" t="str">
        <f>IF(ISERROR(E32&amp;F32),"",E32&amp;F32)</f>
        <v>TSV VilslernSV Oberbergkirchen</v>
      </c>
      <c r="E32" s="1" t="str">
        <f>F22</f>
        <v>TSV Vilslern</v>
      </c>
      <c r="F32" s="1" t="str">
        <f>E22</f>
        <v>SV Oberbergkirchen</v>
      </c>
      <c r="G32" s="21" t="str">
        <f>IF(SUMPRODUCT((Ergebniseingabe!$H$25:$H$34=E32)*(Ergebniseingabe!$AB$25:$AB$34=F32)*(ISNUMBER(Ergebniseingabe!$AX$25:$AX$34)))=1,SUMPRODUCT((Ergebniseingabe!$H$25:$H$34=E32)*(Ergebniseingabe!$AB$25:$AB$34=F32)*(Ergebniseingabe!$AU$25:$AU$34))&amp;":"&amp;SUMPRODUCT((Ergebniseingabe!$H$25:$H$34=E32)*(Ergebniseingabe!$AB$25:$AB$34=F32)*(Ergebniseingabe!$AX$25:$AX$34)),"")</f>
        <v/>
      </c>
      <c r="H32" s="1" t="str">
        <f>IF(SUMPRODUCT((Ergebniseingabe!$AB$25:$AB$34=E32)*(Ergebniseingabe!$H$25:$H$34=F32)*(ISNUMBER(Ergebniseingabe!$AX$25:$AX$34)))=1,SUMPRODUCT((Ergebniseingabe!$AB$25:$AB$34=E32)*(Ergebniseingabe!$H$25:$H$34=F32)*(Ergebniseingabe!$AX$25:$AX$34))&amp;":"&amp;SUMPRODUCT((Ergebniseingabe!$AB$25:$AB$34=E32)*(Ergebniseingabe!$H$25:$H$34=F32)*(Ergebniseingabe!$AU$25:$AU$34)),"")</f>
        <v>0:5</v>
      </c>
    </row>
    <row r="33" spans="1:1" s="1" customFormat="1"/>
    <row r="34" spans="1:1" s="1" customFormat="1"/>
    <row r="35" spans="1:1" s="1" customFormat="1"/>
    <row r="36" spans="1:1" s="1" customFormat="1"/>
    <row r="37" spans="1:1" s="1" customFormat="1"/>
  </sheetData>
  <printOptions>
    <extLst>
      <ext uri="smNativeData">
        <pm:pageFlags xmlns:pm="smNativeData" id="1737391396" printRowHead="0" printColHead="0" printHeadLine="0" printFootLine="0" autoHeightHeader="0" autoHeightFooter="0" fitToPageBoth="0"/>
      </ext>
    </extLst>
  </printOptions>
  <pageMargins left="0.787500" right="0.787500" top="0.984028" bottom="0.984028" header="0.492361" footer="0.492361"/>
  <pageSetup paperSize="9" fitToWidth="0" fitToHeight="1" pageOrder="overThenDown"/>
  <headerFooter>
    <extLst>
      <ext uri="smNativeData">
        <pm:header xmlns:pm="smNativeData" id="1737391396" l="56" r="56" t="56" b="56" borderId="0" fillId="0" vertical="0"/>
        <pm:footer xmlns:pm="smNativeData" id="1737391396" l="56" r="56" t="56" b="56" borderId="0" fillId="0" vertical="2"/>
        <pm:paperBin xmlns:pm="smNativeData" id="1737391396" Id="0" type="0" value="0"/>
        <pm:paperBin xmlns:pm="smNativeData" id="1737391396" Id="1" type="0" value="0"/>
      </ext>
    </extLst>
  </headerFooter>
  <extLst>
    <ext uri="smNativeData">
      <pm:sheetPrefs xmlns:pm="smNativeData" day="173739139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JW</dc:creator>
  <cp:keywords/>
  <dc:description/>
  <cp:lastModifiedBy>Galler Alwin</cp:lastModifiedBy>
  <cp:revision>0</cp:revision>
  <cp:lastPrinted>2025-01-03T08:55:29Z</cp:lastPrinted>
  <dcterms:created xsi:type="dcterms:W3CDTF">2010-02-21T20:05:57Z</dcterms:created>
  <dcterms:modified xsi:type="dcterms:W3CDTF">2025-01-20T16:43:16Z</dcterms:modified>
</cp:coreProperties>
</file>